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8ef48bebc2c896/Рабочий стол/"/>
    </mc:Choice>
  </mc:AlternateContent>
  <xr:revisionPtr revIDLastSave="451" documentId="8_{2033811B-F271-4E7C-9D9E-9DEA3CB89D06}" xr6:coauthVersionLast="47" xr6:coauthVersionMax="47" xr10:uidLastSave="{785AB477-C904-4BD1-B388-E4880C895722}"/>
  <bookViews>
    <workbookView xWindow="-110" yWindow="-110" windowWidth="19420" windowHeight="11620" tabRatio="783" xr2:uid="{B6E34A2F-7C19-460C-BEB9-891C0E0E15F3}"/>
  </bookViews>
  <sheets>
    <sheet name="Простой" sheetId="3" r:id="rId1"/>
    <sheet name="Более сложный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N26" i="5"/>
  <c r="M26" i="5"/>
  <c r="L26" i="5"/>
  <c r="K26" i="5"/>
  <c r="J26" i="5"/>
  <c r="I26" i="5"/>
  <c r="H26" i="5"/>
  <c r="G26" i="5"/>
  <c r="F26" i="5"/>
  <c r="E26" i="5"/>
  <c r="D26" i="5"/>
  <c r="C26" i="5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41" i="5"/>
  <c r="P41" i="5" s="1"/>
  <c r="P49" i="5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O49" i="5"/>
  <c r="Z29" i="5"/>
  <c r="Y29" i="5"/>
  <c r="X29" i="5"/>
  <c r="W29" i="5"/>
  <c r="V29" i="5"/>
  <c r="U29" i="5"/>
  <c r="T29" i="5"/>
  <c r="S29" i="5"/>
  <c r="R29" i="5"/>
  <c r="Q29" i="5"/>
  <c r="P29" i="5"/>
  <c r="O29" i="5"/>
  <c r="A30" i="5"/>
  <c r="A28" i="5"/>
  <c r="A27" i="5"/>
  <c r="A25" i="5"/>
  <c r="A24" i="5"/>
  <c r="A23" i="5"/>
  <c r="A22" i="5"/>
  <c r="A21" i="5"/>
  <c r="A20" i="5"/>
  <c r="A19" i="5"/>
  <c r="A18" i="5"/>
  <c r="A17" i="5"/>
  <c r="A16" i="5"/>
  <c r="A15" i="5"/>
  <c r="A14" i="5"/>
  <c r="A12" i="5"/>
  <c r="A11" i="5"/>
  <c r="A10" i="5"/>
  <c r="A9" i="5"/>
  <c r="A8" i="5"/>
  <c r="A7" i="5"/>
  <c r="A6" i="5"/>
  <c r="A5" i="5"/>
  <c r="A4" i="5"/>
  <c r="A21" i="3"/>
  <c r="A20" i="3"/>
  <c r="A19" i="3"/>
  <c r="A18" i="3"/>
  <c r="A17" i="3"/>
  <c r="A16" i="3"/>
  <c r="A15" i="3"/>
  <c r="A14" i="3"/>
  <c r="A13" i="3"/>
  <c r="A12" i="3"/>
  <c r="A11" i="3"/>
  <c r="A10" i="3"/>
  <c r="A8" i="3"/>
  <c r="A7" i="3"/>
  <c r="A6" i="3"/>
  <c r="A5" i="3"/>
  <c r="A4" i="3"/>
  <c r="N43" i="5"/>
  <c r="M43" i="5"/>
  <c r="L43" i="5"/>
  <c r="K43" i="5"/>
  <c r="J43" i="5"/>
  <c r="I43" i="5"/>
  <c r="K53" i="5"/>
  <c r="K57" i="5" s="1"/>
  <c r="K28" i="5" s="1"/>
  <c r="J53" i="5"/>
  <c r="J57" i="5" s="1"/>
  <c r="J28" i="5" s="1"/>
  <c r="I57" i="5"/>
  <c r="I28" i="5" s="1"/>
  <c r="N44" i="5"/>
  <c r="M44" i="5"/>
  <c r="L44" i="5"/>
  <c r="K44" i="5"/>
  <c r="J44" i="5"/>
  <c r="I44" i="5"/>
  <c r="H44" i="5"/>
  <c r="G44" i="5"/>
  <c r="F44" i="5"/>
  <c r="E44" i="5"/>
  <c r="D44" i="5"/>
  <c r="C44" i="5"/>
  <c r="N37" i="5"/>
  <c r="M37" i="5"/>
  <c r="L37" i="5"/>
  <c r="K37" i="5"/>
  <c r="J37" i="5"/>
  <c r="I37" i="5"/>
  <c r="H37" i="5"/>
  <c r="G37" i="5"/>
  <c r="F37" i="5"/>
  <c r="E37" i="5"/>
  <c r="D37" i="5"/>
  <c r="C37" i="5"/>
  <c r="N9" i="5"/>
  <c r="M9" i="5"/>
  <c r="L9" i="5"/>
  <c r="O37" i="5" l="1"/>
  <c r="Q41" i="5"/>
  <c r="P37" i="5"/>
  <c r="A29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Z13" i="5"/>
  <c r="Z26" i="5" s="1"/>
  <c r="Y13" i="5"/>
  <c r="Y26" i="5" s="1"/>
  <c r="X13" i="5"/>
  <c r="X26" i="5" s="1"/>
  <c r="W13" i="5"/>
  <c r="W26" i="5" s="1"/>
  <c r="V13" i="5"/>
  <c r="V26" i="5" s="1"/>
  <c r="U13" i="5"/>
  <c r="U26" i="5" s="1"/>
  <c r="T13" i="5"/>
  <c r="T26" i="5" s="1"/>
  <c r="S13" i="5"/>
  <c r="S26" i="5" s="1"/>
  <c r="R13" i="5"/>
  <c r="R26" i="5" s="1"/>
  <c r="Q13" i="5"/>
  <c r="Q26" i="5" s="1"/>
  <c r="P13" i="5"/>
  <c r="P26" i="5" s="1"/>
  <c r="O13" i="5"/>
  <c r="O26" i="5" s="1"/>
  <c r="N13" i="5"/>
  <c r="M13" i="5"/>
  <c r="L13" i="5"/>
  <c r="K13" i="5"/>
  <c r="J13" i="5"/>
  <c r="I13" i="5"/>
  <c r="H13" i="5"/>
  <c r="G13" i="5"/>
  <c r="F13" i="5"/>
  <c r="E13" i="5"/>
  <c r="D13" i="5"/>
  <c r="C13" i="5"/>
  <c r="D26" i="3"/>
  <c r="Z26" i="3"/>
  <c r="Y26" i="3"/>
  <c r="X26" i="3"/>
  <c r="W26" i="3"/>
  <c r="V26" i="3"/>
  <c r="U26" i="3"/>
  <c r="T26" i="3"/>
  <c r="S26" i="3"/>
  <c r="R26" i="3"/>
  <c r="Q26" i="3"/>
  <c r="P26" i="3"/>
  <c r="O26" i="3"/>
  <c r="E26" i="3"/>
  <c r="C26" i="3"/>
  <c r="Z47" i="5"/>
  <c r="Z46" i="5" s="1"/>
  <c r="Y47" i="5"/>
  <c r="Y46" i="5" s="1"/>
  <c r="X47" i="5"/>
  <c r="X46" i="5" s="1"/>
  <c r="W47" i="5"/>
  <c r="W46" i="5" s="1"/>
  <c r="V47" i="5"/>
  <c r="V46" i="5" s="1"/>
  <c r="U47" i="5"/>
  <c r="U46" i="5" s="1"/>
  <c r="T47" i="5"/>
  <c r="T46" i="5" s="1"/>
  <c r="S47" i="5"/>
  <c r="S46" i="5" s="1"/>
  <c r="R47" i="5"/>
  <c r="R46" i="5" s="1"/>
  <c r="Q47" i="5"/>
  <c r="Q46" i="5" s="1"/>
  <c r="H47" i="5"/>
  <c r="H46" i="5" s="1"/>
  <c r="G47" i="5"/>
  <c r="G46" i="5" s="1"/>
  <c r="F47" i="5"/>
  <c r="F46" i="5" s="1"/>
  <c r="E47" i="5"/>
  <c r="E46" i="5" s="1"/>
  <c r="D47" i="5"/>
  <c r="D46" i="5" s="1"/>
  <c r="C47" i="5"/>
  <c r="C46" i="5" s="1"/>
  <c r="Z42" i="5"/>
  <c r="Y42" i="5"/>
  <c r="X42" i="5"/>
  <c r="W42" i="5"/>
  <c r="V42" i="5"/>
  <c r="U42" i="5"/>
  <c r="T42" i="5"/>
  <c r="S42" i="5"/>
  <c r="R42" i="5"/>
  <c r="Q42" i="5"/>
  <c r="P42" i="5"/>
  <c r="P36" i="5" s="1"/>
  <c r="O42" i="5"/>
  <c r="O36" i="5" s="1"/>
  <c r="N42" i="5"/>
  <c r="N36" i="5" s="1"/>
  <c r="M42" i="5"/>
  <c r="M36" i="5" s="1"/>
  <c r="L42" i="5"/>
  <c r="L36" i="5" s="1"/>
  <c r="K42" i="5"/>
  <c r="K36" i="5" s="1"/>
  <c r="J42" i="5"/>
  <c r="J36" i="5" s="1"/>
  <c r="I42" i="5"/>
  <c r="I36" i="5" s="1"/>
  <c r="H42" i="5"/>
  <c r="G42" i="5"/>
  <c r="G36" i="5" s="1"/>
  <c r="F42" i="5"/>
  <c r="F36" i="5" s="1"/>
  <c r="F35" i="5" s="1"/>
  <c r="E42" i="5"/>
  <c r="E36" i="5" s="1"/>
  <c r="D42" i="5"/>
  <c r="D36" i="5" s="1"/>
  <c r="C42" i="5"/>
  <c r="C36" i="5" s="1"/>
  <c r="Z27" i="5"/>
  <c r="Y27" i="5"/>
  <c r="X27" i="5"/>
  <c r="W27" i="5"/>
  <c r="V27" i="5"/>
  <c r="U27" i="5"/>
  <c r="T27" i="5"/>
  <c r="S27" i="5"/>
  <c r="R27" i="5"/>
  <c r="Q27" i="5"/>
  <c r="P27" i="5"/>
  <c r="O27" i="5"/>
  <c r="K27" i="5"/>
  <c r="J27" i="5"/>
  <c r="I27" i="5"/>
  <c r="H27" i="5"/>
  <c r="G27" i="5"/>
  <c r="F27" i="5"/>
  <c r="E27" i="5"/>
  <c r="D27" i="5"/>
  <c r="C27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R41" i="5" l="1"/>
  <c r="Q37" i="5"/>
  <c r="Q36" i="5" s="1"/>
  <c r="Q35" i="5" s="1"/>
  <c r="A13" i="5"/>
  <c r="I31" i="5"/>
  <c r="Y31" i="5"/>
  <c r="J31" i="5"/>
  <c r="L53" i="5"/>
  <c r="L57" i="5" s="1"/>
  <c r="L28" i="5" s="1"/>
  <c r="H36" i="5"/>
  <c r="H35" i="5" s="1"/>
  <c r="E31" i="5"/>
  <c r="U31" i="5"/>
  <c r="D35" i="5"/>
  <c r="C35" i="5"/>
  <c r="P31" i="5"/>
  <c r="X31" i="5"/>
  <c r="E35" i="5"/>
  <c r="R31" i="5"/>
  <c r="Z31" i="5"/>
  <c r="G35" i="5"/>
  <c r="G31" i="5"/>
  <c r="W31" i="5"/>
  <c r="D31" i="5"/>
  <c r="T31" i="5"/>
  <c r="Q31" i="5"/>
  <c r="O47" i="5"/>
  <c r="O46" i="5" s="1"/>
  <c r="O35" i="5" s="1"/>
  <c r="P47" i="5"/>
  <c r="P46" i="5" s="1"/>
  <c r="P35" i="5" s="1"/>
  <c r="H31" i="5"/>
  <c r="F31" i="5"/>
  <c r="V31" i="5"/>
  <c r="K31" i="5"/>
  <c r="S31" i="5"/>
  <c r="C31" i="5"/>
  <c r="F26" i="3"/>
  <c r="J47" i="5"/>
  <c r="J46" i="5" s="1"/>
  <c r="J35" i="5" s="1"/>
  <c r="I47" i="5"/>
  <c r="I46" i="5" s="1"/>
  <c r="I35" i="5" s="1"/>
  <c r="C9" i="3"/>
  <c r="Z9" i="3"/>
  <c r="Y9" i="3"/>
  <c r="X9" i="3"/>
  <c r="W9" i="3"/>
  <c r="V9" i="3"/>
  <c r="U9" i="3"/>
  <c r="T9" i="3"/>
  <c r="S9" i="3"/>
  <c r="R9" i="3"/>
  <c r="Q9" i="3"/>
  <c r="P9" i="3"/>
  <c r="O9" i="3"/>
  <c r="N9" i="3"/>
  <c r="N4" i="3" s="1"/>
  <c r="M9" i="3"/>
  <c r="L9" i="3"/>
  <c r="K9" i="3"/>
  <c r="J9" i="3"/>
  <c r="I9" i="3"/>
  <c r="H9" i="3"/>
  <c r="G9" i="3"/>
  <c r="F9" i="3"/>
  <c r="E9" i="3"/>
  <c r="D9" i="3"/>
  <c r="Z4" i="3"/>
  <c r="Y4" i="3"/>
  <c r="X4" i="3"/>
  <c r="W4" i="3"/>
  <c r="V4" i="3"/>
  <c r="U4" i="3"/>
  <c r="T4" i="3"/>
  <c r="S4" i="3"/>
  <c r="R4" i="3"/>
  <c r="Q4" i="3"/>
  <c r="P4" i="3"/>
  <c r="O4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S41" i="5" l="1"/>
  <c r="R37" i="5"/>
  <c r="R36" i="5" s="1"/>
  <c r="R35" i="5" s="1"/>
  <c r="A9" i="3"/>
  <c r="O31" i="5"/>
  <c r="A26" i="5"/>
  <c r="L27" i="5"/>
  <c r="H4" i="3"/>
  <c r="J4" i="3"/>
  <c r="K4" i="3"/>
  <c r="D4" i="3"/>
  <c r="L4" i="3"/>
  <c r="I4" i="3"/>
  <c r="E4" i="3"/>
  <c r="M4" i="3"/>
  <c r="C4" i="3"/>
  <c r="F4" i="3"/>
  <c r="G4" i="3"/>
  <c r="M53" i="5"/>
  <c r="M57" i="5" s="1"/>
  <c r="M28" i="5" s="1"/>
  <c r="M27" i="5" s="1"/>
  <c r="M31" i="5" s="1"/>
  <c r="I33" i="5"/>
  <c r="H33" i="5"/>
  <c r="E33" i="5"/>
  <c r="D33" i="5"/>
  <c r="F33" i="5"/>
  <c r="J33" i="5"/>
  <c r="G33" i="5"/>
  <c r="F24" i="3"/>
  <c r="G26" i="3"/>
  <c r="K47" i="5"/>
  <c r="K46" i="5" s="1"/>
  <c r="K35" i="5" s="1"/>
  <c r="K33" i="5" s="1"/>
  <c r="S37" i="5" l="1"/>
  <c r="S36" i="5" s="1"/>
  <c r="S35" i="5" s="1"/>
  <c r="T41" i="5"/>
  <c r="E24" i="3"/>
  <c r="A22" i="3"/>
  <c r="L31" i="5"/>
  <c r="G24" i="3"/>
  <c r="N53" i="5"/>
  <c r="N57" i="5" s="1"/>
  <c r="N28" i="5" s="1"/>
  <c r="N27" i="5" s="1"/>
  <c r="N31" i="5" s="1"/>
  <c r="A31" i="5" s="1"/>
  <c r="H26" i="3"/>
  <c r="H24" i="3" s="1"/>
  <c r="L47" i="5"/>
  <c r="L46" i="5" s="1"/>
  <c r="L35" i="5" s="1"/>
  <c r="T37" i="5" l="1"/>
  <c r="T36" i="5" s="1"/>
  <c r="T35" i="5" s="1"/>
  <c r="U41" i="5"/>
  <c r="L33" i="5"/>
  <c r="I26" i="3"/>
  <c r="I24" i="3" s="1"/>
  <c r="N47" i="5"/>
  <c r="N46" i="5" s="1"/>
  <c r="N35" i="5" s="1"/>
  <c r="M47" i="5"/>
  <c r="M46" i="5" s="1"/>
  <c r="M35" i="5" s="1"/>
  <c r="V41" i="5" l="1"/>
  <c r="U37" i="5"/>
  <c r="U36" i="5" s="1"/>
  <c r="U35" i="5" s="1"/>
  <c r="N33" i="5"/>
  <c r="M33" i="5"/>
  <c r="J26" i="3"/>
  <c r="J24" i="3" s="1"/>
  <c r="V37" i="5" l="1"/>
  <c r="V36" i="5" s="1"/>
  <c r="V35" i="5" s="1"/>
  <c r="W41" i="5"/>
  <c r="K26" i="3"/>
  <c r="K24" i="3" s="1"/>
  <c r="X41" i="5" l="1"/>
  <c r="W37" i="5"/>
  <c r="W36" i="5" s="1"/>
  <c r="W35" i="5" s="1"/>
  <c r="L26" i="3"/>
  <c r="L24" i="3" s="1"/>
  <c r="X37" i="5" l="1"/>
  <c r="X36" i="5" s="1"/>
  <c r="X35" i="5" s="1"/>
  <c r="Y41" i="5"/>
  <c r="N26" i="3"/>
  <c r="M26" i="3"/>
  <c r="M24" i="3" s="1"/>
  <c r="Z41" i="5" l="1"/>
  <c r="Z37" i="5" s="1"/>
  <c r="Z36" i="5" s="1"/>
  <c r="Z35" i="5" s="1"/>
  <c r="Y37" i="5"/>
  <c r="Y36" i="5" s="1"/>
  <c r="Y35" i="5" s="1"/>
  <c r="N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Ilya</author>
    <author>Илья Воробьев</author>
  </authors>
  <commentList>
    <comment ref="B9" authorId="0" shapeId="0" xr:uid="{6EE50F9C-828C-4E54-9EA1-3F529A0D171C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все со знаком плюс</t>
        </r>
      </text>
    </comment>
    <comment ref="B10" authorId="0" shapeId="0" xr:uid="{53096FE0-E2F8-426A-A34B-BB9A5492CCEC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аренда, коммуналка, уборка</t>
        </r>
      </text>
    </comment>
    <comment ref="B15" authorId="0" shapeId="0" xr:uid="{B4608D8D-ECF0-4CF1-B862-625DD453D67A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одежда, техника, любые другие не бытовые покупки</t>
        </r>
      </text>
    </comment>
    <comment ref="B16" authorId="0" shapeId="0" xr:uid="{21901875-435B-4B94-8FF4-5AA9590E33D0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парикхмахерская, салоны красоты, врачи, массаж, психолог и т.д.</t>
        </r>
      </text>
    </comment>
    <comment ref="B21" authorId="1" shapeId="0" xr:uid="{EB837FC0-8467-43A1-BAC9-F6EB877F2EA2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не сошлась сумма в проверке</t>
        </r>
      </text>
    </comment>
    <comment ref="E21" authorId="1" shapeId="0" xr:uid="{4DE856D5-075B-40AA-B46B-C5D87023BB70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непонятные расходы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Илья Воробьев</author>
    <author>Ilya</author>
  </authors>
  <commentList>
    <comment ref="B9" authorId="0" shapeId="0" xr:uid="{C0AA3C70-CA22-4609-9DBD-44CD070D36C8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сколько денег "чистыми" достаете из бизнеса или вливаете в бизнес/проекты</t>
        </r>
      </text>
    </comment>
    <comment ref="B13" authorId="1" shapeId="0" xr:uid="{3DE6DF8A-E6E4-48EC-BD5B-774374240492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все со знаком плюс</t>
        </r>
      </text>
    </comment>
    <comment ref="B14" authorId="1" shapeId="0" xr:uid="{4D60D721-9898-446F-9D97-025C020F1ABB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аренда, коммуналка, уборка</t>
        </r>
      </text>
    </comment>
    <comment ref="B19" authorId="1" shapeId="0" xr:uid="{B8E655C2-981D-4959-A596-96E6FB571BF7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одежда, техника, любые другие не бытовые покупки</t>
        </r>
      </text>
    </comment>
    <comment ref="B20" authorId="1" shapeId="0" xr:uid="{8CB453E7-3BAF-43A4-A2B5-DFE5E7C905CB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парикхмахерская, салоны красоты, врачи, массаж, психолог и т.д.</t>
        </r>
      </text>
    </comment>
    <comment ref="B30" authorId="0" shapeId="0" xr:uid="{2BABDE77-0557-4CF0-A1B5-38175D16D4DA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не сошлась сумма в проверке</t>
        </r>
      </text>
    </comment>
    <comment ref="E30" authorId="0" shapeId="0" xr:uid="{2DCB7C67-3037-4FC0-8FCB-092EA322375D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непонятные расходы</t>
        </r>
      </text>
    </comment>
    <comment ref="L45" authorId="1" shapeId="0" xr:uid="{09B7126E-E256-4F7D-AE64-133BF6FA7BD0}">
      <text>
        <r>
          <rPr>
            <b/>
            <sz val="9"/>
            <color indexed="81"/>
            <rFont val="Tahoma"/>
            <family val="2"/>
            <charset val="204"/>
          </rPr>
          <t>Ilya:</t>
        </r>
        <r>
          <rPr>
            <sz val="9"/>
            <color indexed="81"/>
            <rFont val="Tahoma"/>
            <family val="2"/>
            <charset val="204"/>
          </rPr>
          <t xml:space="preserve">
до марта 2022, вернут +1000 рублей процентов</t>
        </r>
      </text>
    </comment>
    <comment ref="F48" authorId="0" shapeId="0" xr:uid="{1B76D0CB-BCDB-4EF1-A7A4-9F18E1E0C3ED}">
      <text>
        <r>
          <rPr>
            <b/>
            <sz val="9"/>
            <color indexed="81"/>
            <rFont val="Tahoma"/>
            <family val="2"/>
            <charset val="204"/>
          </rPr>
          <t>Илья Воробьев:</t>
        </r>
        <r>
          <rPr>
            <sz val="9"/>
            <color indexed="81"/>
            <rFont val="Tahoma"/>
            <family val="2"/>
            <charset val="204"/>
          </rPr>
          <t xml:space="preserve">
Вернуть в начале мая</t>
        </r>
      </text>
    </comment>
  </commentList>
</comments>
</file>

<file path=xl/sharedStrings.xml><?xml version="1.0" encoding="utf-8"?>
<sst xmlns="http://schemas.openxmlformats.org/spreadsheetml/2006/main" count="132" uniqueCount="77">
  <si>
    <t>Год</t>
  </si>
  <si>
    <t>Доходы</t>
  </si>
  <si>
    <t>Расходы</t>
  </si>
  <si>
    <t>Жилье</t>
  </si>
  <si>
    <t>Покупки</t>
  </si>
  <si>
    <t>Услуги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</si>
  <si>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</si>
  <si>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</si>
  <si>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</si>
  <si>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</si>
  <si>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</si>
  <si>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</si>
  <si>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</si>
  <si>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</si>
  <si>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</si>
  <si>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</si>
  <si>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</si>
  <si>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</si>
  <si>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Подарки</t>
  </si>
  <si>
    <t>Сбережения</t>
  </si>
  <si>
    <t>Бизнес и проекты</t>
  </si>
  <si>
    <t>Капитал</t>
  </si>
  <si>
    <t>Проверка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</si>
  <si>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</si>
  <si>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</si>
  <si>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</si>
  <si>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</si>
  <si>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</si>
  <si>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</si>
  <si>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</si>
  <si>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</si>
  <si>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</si>
  <si>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</si>
  <si>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</si>
  <si>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</si>
  <si>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Месяц</t>
  </si>
  <si>
    <t>Фриланс и подработки</t>
  </si>
  <si>
    <t>Авто и транспорт</t>
  </si>
  <si>
    <t>Досуг и развлечения</t>
  </si>
  <si>
    <t>Прочие доходы</t>
  </si>
  <si>
    <t>Прочие расходы</t>
  </si>
  <si>
    <t>Поездки и путешествия</t>
  </si>
  <si>
    <t>Кредиты и займы</t>
  </si>
  <si>
    <t>Проценты и кэшбэки</t>
  </si>
  <si>
    <t>ИИС</t>
  </si>
  <si>
    <t>Доходы и расходы</t>
  </si>
  <si>
    <t>Активы и пассивы</t>
  </si>
  <si>
    <t>Активы</t>
  </si>
  <si>
    <t>Связь, сервисы, подписки</t>
  </si>
  <si>
    <t>Наличные рубли</t>
  </si>
  <si>
    <t>Супермаркеты</t>
  </si>
  <si>
    <t>Кафе и рестораны</t>
  </si>
  <si>
    <t>В долг знакомым</t>
  </si>
  <si>
    <t>Пассивы</t>
  </si>
  <si>
    <t>Займ у знакомых</t>
  </si>
  <si>
    <t>Зарплата и премии</t>
  </si>
  <si>
    <t xml:space="preserve">Накопительный счет </t>
  </si>
  <si>
    <t>Корректировка</t>
  </si>
  <si>
    <t>Дебетовая Банк 1</t>
  </si>
  <si>
    <t>Дебетовая Банк 2</t>
  </si>
  <si>
    <t>Изменение капитала</t>
  </si>
  <si>
    <t>Фондовый рынок</t>
  </si>
  <si>
    <t>Выручка</t>
  </si>
  <si>
    <t>Операционные расходы</t>
  </si>
  <si>
    <t>Налоги и взносы</t>
  </si>
  <si>
    <t>Текущие активы</t>
  </si>
  <si>
    <t>Прочее</t>
  </si>
  <si>
    <t>Дополнительные расчеты</t>
  </si>
  <si>
    <t>Стоимость на начало</t>
  </si>
  <si>
    <t>Вводы</t>
  </si>
  <si>
    <t>Выводы</t>
  </si>
  <si>
    <t>Стоимость на конец</t>
  </si>
  <si>
    <t>Переоценка</t>
  </si>
  <si>
    <t>Кредит в банке</t>
  </si>
  <si>
    <t>Возврат займов</t>
  </si>
  <si>
    <t>Переоценка ИИС</t>
  </si>
  <si>
    <t>Переоценка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</si>
</sst>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 applyFont="1"/>
    <xf numFmtId="0" fontId="0" fillId="0" borderId="0" xfId="0" applyFont="1"/>
    <xf numFmtId="3" fontId="5" fillId="9" borderId="1" xfId="0" applyNumberFormat="1" applyFont="1" applyFill="1" applyBorder="1"/>
    <xf numFmtId="3" fontId="6" fillId="9" borderId="1" xfId="0" applyNumberFormat="1" applyFont="1" applyFill="1" applyBorder="1"/>
    <xf numFmtId="0" fontId="6" fillId="11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7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3" fontId="3" fillId="0" borderId="1" xfId="0" applyNumberFormat="1" applyFont="1" applyBorder="1"/>
    <xf numFmtId="0" fontId="7" fillId="7" borderId="1" xfId="0" applyFont="1" applyFill="1" applyBorder="1" applyAlignment="1">
      <alignment horizontal="left"/>
    </xf>
    <xf numFmtId="3" fontId="8" fillId="0" borderId="0" xfId="0" applyNumberFormat="1" applyFont="1"/>
    <xf numFmtId="0" fontId="3" fillId="0" borderId="0" xfId="0" applyFont="1"/>
    <xf numFmtId="0" fontId="0" fillId="7" borderId="0" xfId="0" applyFont="1" applyFill="1"/>
    <xf numFmtId="0" fontId="0" fillId="7" borderId="2" xfId="0" applyFont="1" applyFill="1" applyBorder="1"/>
    <xf numFmtId="3" fontId="9" fillId="9" borderId="1" xfId="0" applyNumberFormat="1" applyFont="1" applyFill="1" applyBorder="1"/>
    <xf numFmtId="0" fontId="0" fillId="2" borderId="1" xfId="0" applyFont="1" applyFill="1" applyBorder="1" applyAlignment="1">
      <alignment horizontal="left" indent="1"/>
    </xf>
    <xf numFmtId="3" fontId="0" fillId="0" borderId="1" xfId="0" applyNumberFormat="1" applyFont="1" applyBorder="1"/>
    <xf numFmtId="0" fontId="0" fillId="0" borderId="1" xfId="0" applyFont="1" applyBorder="1"/>
    <xf numFmtId="0" fontId="0" fillId="0" borderId="0" xfId="0" applyFont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1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3" fontId="9" fillId="5" borderId="1" xfId="0" applyNumberFormat="1" applyFont="1" applyFill="1" applyBorder="1"/>
    <xf numFmtId="3" fontId="9" fillId="8" borderId="1" xfId="0" applyNumberFormat="1" applyFont="1" applyFill="1" applyBorder="1"/>
    <xf numFmtId="3" fontId="9" fillId="3" borderId="1" xfId="0" applyNumberFormat="1" applyFont="1" applyFill="1" applyBorder="1"/>
    <xf numFmtId="3" fontId="6" fillId="13" borderId="1" xfId="0" applyNumberFormat="1" applyFont="1" applyFill="1" applyBorder="1"/>
    <xf numFmtId="0" fontId="9" fillId="2" borderId="1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2"/>
    </xf>
    <xf numFmtId="0" fontId="9" fillId="12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indent="1"/>
    </xf>
    <xf numFmtId="3" fontId="9" fillId="0" borderId="1" xfId="0" applyNumberFormat="1" applyFont="1" applyBorder="1" applyAlignment="1">
      <alignment horizontal="right"/>
    </xf>
    <xf numFmtId="0" fontId="9" fillId="0" borderId="0" xfId="0" applyFont="1"/>
    <xf numFmtId="0" fontId="0" fillId="7" borderId="1" xfId="0" applyFont="1" applyFill="1" applyBorder="1" applyAlignment="1">
      <alignment horizontal="left" indent="2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 wrapText="1"/>
    </xf>
    <xf numFmtId="3" fontId="6" fillId="14" borderId="1" xfId="0" applyNumberFormat="1" applyFont="1" applyFill="1" applyBorder="1"/>
    <xf numFmtId="3" fontId="3" fillId="12" borderId="1" xfId="0" applyNumberFormat="1" applyFont="1" applyFill="1" applyBorder="1"/>
    <xf numFmtId="0" fontId="0" fillId="10" borderId="1" xfId="0" applyFont="1" applyFill="1" applyBorder="1" applyAlignment="1">
      <alignment horizontal="left" indent="2"/>
    </xf>
    <xf numFmtId="0" fontId="9" fillId="10" borderId="1" xfId="0" applyFont="1" applyFill="1" applyBorder="1" applyAlignment="1">
      <alignment horizontal="left" indent="1"/>
    </xf>
    <xf numFmtId="3" fontId="3" fillId="10" borderId="1" xfId="0" applyNumberFormat="1" applyFont="1" applyFill="1" applyBorder="1"/>
    <xf numFmtId="0" fontId="9" fillId="10" borderId="0" xfId="0" applyFont="1" applyFill="1" applyBorder="1" applyAlignment="1">
      <alignment horizontal="left"/>
    </xf>
    <xf numFmtId="3" fontId="3" fillId="10" borderId="0" xfId="0" applyNumberFormat="1" applyFont="1" applyFill="1" applyBorder="1"/>
    <xf numFmtId="3" fontId="3" fillId="0" borderId="1" xfId="0" applyNumberFormat="1" applyFont="1" applyBorder="1" applyAlignment="1">
      <alignment horizontal="left" indent="1"/>
    </xf>
    <xf numFmtId="3" fontId="3" fillId="10" borderId="1" xfId="0" applyNumberFormat="1" applyFont="1" applyFill="1" applyBorder="1" applyAlignment="1">
      <alignment horizontal="left" indent="1"/>
    </xf>
    <xf numFmtId="3" fontId="0" fillId="0" borderId="0" xfId="0" applyNumberFormat="1" applyFont="1" applyFill="1" applyBorder="1"/>
    <xf numFmtId="0" fontId="5" fillId="10" borderId="1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/>
              <a:t>Доходы и расходы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8782098038116"/>
          <c:y val="0.13352471736133825"/>
          <c:w val="0.62029782471166484"/>
          <c:h val="0.71569905067986006"/>
        </c:manualLayout>
      </c:layout>
      <c:areaChart>
        <c:grouping val="standard"/>
        <c:varyColors val="0"/>
        <c:ser>
          <c:idx val="10"/>
          <c:order val="10"/>
          <c:tx>
            <c:v>Доходы</c:v>
          </c:tx>
          <c:spPr>
            <a:solidFill>
              <a:schemeClr val="bg2"/>
            </a:solidFill>
            <a:ln>
              <a:noFill/>
            </a:ln>
            <a:effectLst/>
          </c:spPr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Простой!$C$4:$N$4</c:f>
              <c:numCache>
                <c:formatCode>#,##0</c:formatCode>
                <c:ptCount val="12"/>
                <c:pt idx="0">
                  <c:v>101580</c:v>
                </c:pt>
                <c:pt idx="1">
                  <c:v>121800</c:v>
                </c:pt>
                <c:pt idx="2">
                  <c:v>103580</c:v>
                </c:pt>
                <c:pt idx="3">
                  <c:v>112560</c:v>
                </c:pt>
                <c:pt idx="4">
                  <c:v>101680</c:v>
                </c:pt>
                <c:pt idx="5">
                  <c:v>126620</c:v>
                </c:pt>
                <c:pt idx="6">
                  <c:v>106880</c:v>
                </c:pt>
                <c:pt idx="7">
                  <c:v>104560</c:v>
                </c:pt>
                <c:pt idx="8">
                  <c:v>101580</c:v>
                </c:pt>
                <c:pt idx="9">
                  <c:v>132060</c:v>
                </c:pt>
                <c:pt idx="10">
                  <c:v>106580</c:v>
                </c:pt>
                <c:pt idx="11">
                  <c:v>151760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DE-45CE-B6EE-DC417344E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357439"/>
        <c:axId val="2146358271"/>
      </c:areaChart>
      <c:barChart>
        <c:barDir val="col"/>
        <c:grouping val="stacked"/>
        <c:varyColors val="0"/>
        <c:ser>
          <c:idx val="0"/>
          <c:order val="0"/>
          <c:tx>
            <c:strRef>
              <c:f>Простой!$B$10</c:f>
              <c:strCache>
                <c:ptCount val="1"/>
                <c:pt idx="0">
                  <c:v>Жилье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Простой!$C$10:$N$10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E-45CE-B6EE-DC417344EA1C}"/>
            </c:ext>
          </c:extLst>
        </c:ser>
        <c:ser>
          <c:idx val="1"/>
          <c:order val="1"/>
          <c:tx>
            <c:strRef>
              <c:f>Простой!$B$11</c:f>
              <c:strCache>
                <c:ptCount val="1"/>
                <c:pt idx="0">
                  <c:v>Супермаркеты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Простой!$C$11:$N$11</c:f>
              <c:numCache>
                <c:formatCode>#,##0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E-45CE-B6EE-DC417344EA1C}"/>
            </c:ext>
          </c:extLst>
        </c:ser>
        <c:ser>
          <c:idx val="2"/>
          <c:order val="2"/>
          <c:tx>
            <c:strRef>
              <c:f>Простой!$B$12</c:f>
              <c:strCache>
                <c:ptCount val="1"/>
                <c:pt idx="0">
                  <c:v>Кафе и рестораны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Простой!$C$12:$N$12</c:f>
              <c:numCache>
                <c:formatCode>#,##0</c:formatCode>
                <c:ptCount val="1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E-45CE-B6EE-DC417344EA1C}"/>
            </c:ext>
          </c:extLst>
        </c:ser>
        <c:ser>
          <c:idx val="3"/>
          <c:order val="3"/>
          <c:tx>
            <c:strRef>
              <c:f>Простой!$B$13</c:f>
              <c:strCache>
                <c:ptCount val="1"/>
                <c:pt idx="0">
                  <c:v>Авто и транспорт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Простой!$C$13:$N$13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DE-45CE-B6EE-DC417344EA1C}"/>
            </c:ext>
          </c:extLst>
        </c:ser>
        <c:ser>
          <c:idx val="4"/>
          <c:order val="4"/>
          <c:tx>
            <c:strRef>
              <c:f>Простой!$B$14</c:f>
              <c:strCache>
                <c:ptCount val="1"/>
                <c:pt idx="0">
                  <c:v>Досуг и развлечения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Простой!$C$14:$N$14</c:f>
              <c:numCache>
                <c:formatCode>#,##0</c:formatCode>
                <c:ptCount val="12"/>
                <c:pt idx="0">
                  <c:v>5000</c:v>
                </c:pt>
                <c:pt idx="1">
                  <c:v>3000</c:v>
                </c:pt>
                <c:pt idx="2">
                  <c:v>5000</c:v>
                </c:pt>
                <c:pt idx="3">
                  <c:v>3000</c:v>
                </c:pt>
                <c:pt idx="4">
                  <c:v>5000</c:v>
                </c:pt>
                <c:pt idx="5">
                  <c:v>3000</c:v>
                </c:pt>
                <c:pt idx="6">
                  <c:v>5000</c:v>
                </c:pt>
                <c:pt idx="7">
                  <c:v>3000</c:v>
                </c:pt>
                <c:pt idx="8">
                  <c:v>5000</c:v>
                </c:pt>
                <c:pt idx="9">
                  <c:v>3000</c:v>
                </c:pt>
                <c:pt idx="10">
                  <c:v>5000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5DE-45CE-B6EE-DC417344EA1C}"/>
            </c:ext>
          </c:extLst>
        </c:ser>
        <c:ser>
          <c:idx val="5"/>
          <c:order val="5"/>
          <c:tx>
            <c:strRef>
              <c:f>Простой!$B$15</c:f>
              <c:strCache>
                <c:ptCount val="1"/>
                <c:pt idx="0">
                  <c:v>Покупки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Простой!$C$15:$N$15</c:f>
              <c:numCache>
                <c:formatCode>#,##0</c:formatCode>
                <c:ptCount val="12"/>
                <c:pt idx="1">
                  <c:v>10000</c:v>
                </c:pt>
                <c:pt idx="4">
                  <c:v>5000</c:v>
                </c:pt>
                <c:pt idx="6">
                  <c:v>15000</c:v>
                </c:pt>
                <c:pt idx="9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DE-45CE-B6EE-DC417344EA1C}"/>
            </c:ext>
          </c:extLst>
        </c:ser>
        <c:ser>
          <c:idx val="6"/>
          <c:order val="6"/>
          <c:tx>
            <c:strRef>
              <c:f>Простой!$B$16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Простой!$C$16:$N$16</c:f>
              <c:numCache>
                <c:formatCode>#,##0</c:formatCode>
                <c:ptCount val="12"/>
                <c:pt idx="0">
                  <c:v>2000</c:v>
                </c:pt>
                <c:pt idx="1">
                  <c:v>3000</c:v>
                </c:pt>
                <c:pt idx="2">
                  <c:v>2000</c:v>
                </c:pt>
                <c:pt idx="3">
                  <c:v>3000</c:v>
                </c:pt>
                <c:pt idx="4">
                  <c:v>2000</c:v>
                </c:pt>
                <c:pt idx="5">
                  <c:v>3000</c:v>
                </c:pt>
                <c:pt idx="6">
                  <c:v>2000</c:v>
                </c:pt>
                <c:pt idx="7">
                  <c:v>3000</c:v>
                </c:pt>
                <c:pt idx="8">
                  <c:v>2000</c:v>
                </c:pt>
                <c:pt idx="9">
                  <c:v>3000</c:v>
                </c:pt>
                <c:pt idx="10">
                  <c:v>2000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5DE-45CE-B6EE-DC417344EA1C}"/>
            </c:ext>
          </c:extLst>
        </c:ser>
        <c:ser>
          <c:idx val="7"/>
          <c:order val="7"/>
          <c:tx>
            <c:strRef>
              <c:f>Простой!$B$17</c:f>
              <c:strCache>
                <c:ptCount val="1"/>
                <c:pt idx="0">
                  <c:v>Связь, сервисы, подписки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Простой!$C$17:$N$17</c:f>
              <c:numCache>
                <c:formatCode>#,##0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DE-45CE-B6EE-DC417344EA1C}"/>
            </c:ext>
          </c:extLst>
        </c:ser>
        <c:ser>
          <c:idx val="8"/>
          <c:order val="8"/>
          <c:tx>
            <c:strRef>
              <c:f>Простой!$B$18</c:f>
              <c:strCache>
                <c:ptCount val="1"/>
                <c:pt idx="0">
                  <c:v>Поездки и путешествия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Простой!$C$18:$N$18</c:f>
              <c:numCache>
                <c:formatCode>#,##0</c:formatCode>
                <c:ptCount val="12"/>
                <c:pt idx="3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5DE-45CE-B6EE-DC417344EA1C}"/>
            </c:ext>
          </c:extLst>
        </c:ser>
        <c:ser>
          <c:idx val="9"/>
          <c:order val="9"/>
          <c:tx>
            <c:strRef>
              <c:f>Простой!$B$19</c:f>
              <c:strCache>
                <c:ptCount val="1"/>
                <c:pt idx="0">
                  <c:v>Подарки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Простой!$C$19:$N$19</c:f>
              <c:numCache>
                <c:formatCode>#,##0</c:formatCode>
                <c:ptCount val="12"/>
                <c:pt idx="1">
                  <c:v>2000</c:v>
                </c:pt>
                <c:pt idx="5">
                  <c:v>3000</c:v>
                </c:pt>
                <c:pt idx="9">
                  <c:v>5000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5DE-45CE-B6EE-DC417344E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357439"/>
        <c:axId val="2146358271"/>
      </c:barChart>
      <c:catAx>
        <c:axId val="214635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358271"/>
        <c:crosses val="autoZero"/>
        <c:auto val="1"/>
        <c:lblAlgn val="ctr"/>
        <c:lblOffset val="100"/>
        <c:noMultiLvlLbl val="0"/>
      </c:catAx>
      <c:valAx>
        <c:axId val="2146358271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35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75274563008699"/>
          <c:y val="2.5472383712107138E-2"/>
          <c:w val="0.24524725436991299"/>
          <c:h val="0.95637795275590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/>
              <a:t>Капитал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0340922440558"/>
          <c:y val="0.12207816566243875"/>
          <c:w val="0.83800805256227495"/>
          <c:h val="0.69224785171142988"/>
        </c:manualLayout>
      </c:layout>
      <c:areaChart>
        <c:grouping val="stacked"/>
        <c:varyColors val="0"/>
        <c:ser>
          <c:idx val="0"/>
          <c:order val="0"/>
          <c:tx>
            <c:strRef>
              <c:f>Простой!$B$27</c:f>
              <c:strCache>
                <c:ptCount val="1"/>
                <c:pt idx="0">
                  <c:v>Наличные рубли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Простой!$C$27:$N$27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D-427D-9260-D5D5BDD2F900}"/>
            </c:ext>
          </c:extLst>
        </c:ser>
        <c:ser>
          <c:idx val="1"/>
          <c:order val="1"/>
          <c:tx>
            <c:strRef>
              <c:f>Простой!$B$28</c:f>
              <c:strCache>
                <c:ptCount val="1"/>
                <c:pt idx="0">
                  <c:v>Дебетовая Банк 1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Простой!$C$28:$N$28</c:f>
              <c:numCache>
                <c:formatCode>#,##0</c:formatCode>
                <c:ptCount val="12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D-427D-9260-D5D5BDD2F900}"/>
            </c:ext>
          </c:extLst>
        </c:ser>
        <c:ser>
          <c:idx val="2"/>
          <c:order val="2"/>
          <c:tx>
            <c:strRef>
              <c:f>Простой!$B$29</c:f>
              <c:strCache>
                <c:ptCount val="1"/>
                <c:pt idx="0">
                  <c:v>Дебетовая Банк 2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Простой!$C$29:$N$29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D-427D-9260-D5D5BDD2F900}"/>
            </c:ext>
          </c:extLst>
        </c:ser>
        <c:ser>
          <c:idx val="3"/>
          <c:order val="3"/>
          <c:tx>
            <c:strRef>
              <c:f>Простой!$B$30</c:f>
              <c:strCache>
                <c:ptCount val="1"/>
                <c:pt idx="0">
                  <c:v>Накопительный счет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Простой!$C$2:$N$2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Простой!$C$30:$N$30</c:f>
              <c:numCache>
                <c:formatCode>#,##0</c:formatCode>
                <c:ptCount val="12"/>
                <c:pt idx="0">
                  <c:v>50000</c:v>
                </c:pt>
                <c:pt idx="1">
                  <c:v>81800</c:v>
                </c:pt>
                <c:pt idx="2">
                  <c:v>106380</c:v>
                </c:pt>
                <c:pt idx="3">
                  <c:v>90940</c:v>
                </c:pt>
                <c:pt idx="4">
                  <c:v>108620</c:v>
                </c:pt>
                <c:pt idx="5">
                  <c:v>154240</c:v>
                </c:pt>
                <c:pt idx="6">
                  <c:v>167120</c:v>
                </c:pt>
                <c:pt idx="7">
                  <c:v>193680</c:v>
                </c:pt>
                <c:pt idx="8">
                  <c:v>216260</c:v>
                </c:pt>
                <c:pt idx="9">
                  <c:v>245320</c:v>
                </c:pt>
                <c:pt idx="10">
                  <c:v>272900</c:v>
                </c:pt>
                <c:pt idx="11">
                  <c:v>336660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D-427D-9260-D5D5BDD2F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824671"/>
        <c:axId val="1965837567"/>
      </c:areaChart>
      <c:catAx>
        <c:axId val="1965824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837567"/>
        <c:crosses val="autoZero"/>
        <c:auto val="1"/>
        <c:lblAlgn val="ctr"/>
        <c:lblOffset val="100"/>
        <c:noMultiLvlLbl val="0"/>
      </c:catAx>
      <c:valAx>
        <c:axId val="196583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824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492995642123643"/>
          <c:y val="0.11976983699019669"/>
          <c:w val="0.62233550904520518"/>
          <c:h val="0.11534587529710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217714</xdr:colOff>
      <xdr:row>30</xdr:row>
      <xdr:rowOff>145142</xdr:rowOff>
    </xdr:from>
    <xdr:to>
      <xdr:col>13</xdr:col>
      <xdr:colOff>471714</xdr:colOff>
      <xdr:row>55</xdr:row>
      <xdr:rowOff>117928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86A7C4-03F0-4453-8280-0B554FC2F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45356</xdr:colOff>
      <xdr:row>30</xdr:row>
      <xdr:rowOff>175077</xdr:rowOff>
    </xdr:from>
    <xdr:to>
      <xdr:col>25</xdr:col>
      <xdr:colOff>127000</xdr:colOff>
      <xdr:row>55</xdr:row>
      <xdr:rowOff>117928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3A5082-1383-4D19-B16E-242F1FBF6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48E7-3D67-47EA-86EB-E28E577A9A9E}">
  <dimension ref="A1:Z32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RowHeight="14.5" outlineLevelCol="1" x14ac:dyDescent="0.35"/>
  <cols>
    <col min="1" max="1" width="9.81640625" style="2" bestFit="1" customWidth="1" outlineLevel="1"/>
    <col min="2" max="2" width="26.08984375" style="19" customWidth="1"/>
    <col min="3" max="3" width="8.7265625" style="2"/>
    <col min="4" max="4" width="8.81640625" style="2" customWidth="1"/>
    <col min="5" max="16384" width="8.7265625" style="2"/>
  </cols>
  <sheetData>
    <row r="1" spans="1:26" x14ac:dyDescent="0.35">
      <c r="A1" s="5"/>
      <c r="B1" s="39" t="s">
        <v>0</v>
      </c>
      <c r="C1" s="5" t="str">
        <f t="shared" ref="C1:Z1" si="0">LEFT(C2,4)</f>
        <v>2021</v>
      </c>
      <c r="D1" s="5" t="str">
        <f t="shared" si="0"/>
        <v>2021</v>
      </c>
      <c r="E1" s="5" t="str">
        <f t="shared" si="0"/>
        <v>2021</v>
      </c>
      <c r="F1" s="5" t="str">
        <f t="shared" si="0"/>
        <v>2021</v>
      </c>
      <c r="G1" s="5" t="str">
        <f t="shared" si="0"/>
        <v>2021</v>
      </c>
      <c r="H1" s="5" t="str">
        <f t="shared" si="0"/>
        <v>2021</v>
      </c>
      <c r="I1" s="5" t="str">
        <f t="shared" si="0"/>
        <v>2021</v>
      </c>
      <c r="J1" s="5" t="str">
        <f t="shared" si="0"/>
        <v>2021</v>
      </c>
      <c r="K1" s="5" t="str">
        <f t="shared" si="0"/>
        <v>2021</v>
      </c>
      <c r="L1" s="5" t="str">
        <f t="shared" si="0"/>
        <v>2021</v>
      </c>
      <c r="M1" s="5" t="str">
        <f t="shared" si="0"/>
        <v>2021</v>
      </c>
      <c r="N1" s="5" t="str">
        <f t="shared" si="0"/>
        <v>2021</v>
      </c>
      <c r="O1" s="6" t="str">
        <f t="shared" si="0"/>
        <v>2022</v>
      </c>
      <c r="P1" s="6" t="str">
        <f t="shared" si="0"/>
        <v>2022</v>
      </c>
      <c r="Q1" s="6" t="str">
        <f t="shared" si="0"/>
        <v>2022</v>
      </c>
      <c r="R1" s="6" t="str">
        <f t="shared" si="0"/>
        <v>2022</v>
      </c>
      <c r="S1" s="6" t="str">
        <f t="shared" si="0"/>
        <v>2022</v>
      </c>
      <c r="T1" s="6" t="str">
        <f t="shared" si="0"/>
        <v>2022</v>
      </c>
      <c r="U1" s="6" t="str">
        <f t="shared" si="0"/>
        <v>2022</v>
      </c>
      <c r="V1" s="6" t="str">
        <f t="shared" si="0"/>
        <v>2022</v>
      </c>
      <c r="W1" s="6" t="str">
        <f t="shared" si="0"/>
        <v>2022</v>
      </c>
      <c r="X1" s="6" t="str">
        <f t="shared" si="0"/>
        <v>2022</v>
      </c>
      <c r="Y1" s="6" t="str">
        <f t="shared" si="0"/>
        <v>2022</v>
      </c>
      <c r="Z1" s="6" t="str">
        <f t="shared" si="0"/>
        <v>2022</v>
      </c>
    </row>
    <row r="2" spans="1:26" x14ac:dyDescent="0.35">
      <c r="A2" s="5"/>
      <c r="B2" s="40" t="s">
        <v>35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</row>
    <row r="3" spans="1:26" s="13" customFormat="1" ht="21" x14ac:dyDescent="0.5">
      <c r="B3" s="10" t="s">
        <v>45</v>
      </c>
      <c r="N3" s="14"/>
    </row>
    <row r="4" spans="1:26" x14ac:dyDescent="0.35">
      <c r="A4" s="15">
        <f>SUM(C4:Z4)</f>
        <v>1371240</v>
      </c>
      <c r="B4" s="20" t="s">
        <v>1</v>
      </c>
      <c r="C4" s="28">
        <f t="shared" ref="C4:Z4" si="1">SUM(C5:C8)</f>
        <v>101580</v>
      </c>
      <c r="D4" s="28">
        <f t="shared" si="1"/>
        <v>121800</v>
      </c>
      <c r="E4" s="28">
        <f t="shared" si="1"/>
        <v>103580</v>
      </c>
      <c r="F4" s="28">
        <f t="shared" si="1"/>
        <v>112560</v>
      </c>
      <c r="G4" s="28">
        <f t="shared" si="1"/>
        <v>101680</v>
      </c>
      <c r="H4" s="28">
        <f t="shared" si="1"/>
        <v>126620</v>
      </c>
      <c r="I4" s="28">
        <f t="shared" si="1"/>
        <v>106880</v>
      </c>
      <c r="J4" s="28">
        <f t="shared" si="1"/>
        <v>104560</v>
      </c>
      <c r="K4" s="28">
        <f t="shared" si="1"/>
        <v>101580</v>
      </c>
      <c r="L4" s="28">
        <f t="shared" si="1"/>
        <v>132060</v>
      </c>
      <c r="M4" s="28">
        <f t="shared" si="1"/>
        <v>106580</v>
      </c>
      <c r="N4" s="28">
        <f t="shared" si="1"/>
        <v>151760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28">
        <f t="shared" si="1"/>
        <v>0</v>
      </c>
      <c r="V4" s="28">
        <f t="shared" si="1"/>
        <v>0</v>
      </c>
      <c r="W4" s="28">
        <f t="shared" si="1"/>
        <v>0</v>
      </c>
      <c r="X4" s="28">
        <f t="shared" si="1"/>
        <v>0</v>
      </c>
      <c r="Y4" s="28">
        <f t="shared" si="1"/>
        <v>0</v>
      </c>
      <c r="Z4" s="28">
        <f t="shared" si="1"/>
        <v>0</v>
      </c>
    </row>
    <row r="5" spans="1:26" x14ac:dyDescent="0.35">
      <c r="A5" s="3">
        <f t="shared" ref="A5:A22" si="2">SUM(C5:Z5)</f>
        <v>1250000</v>
      </c>
      <c r="B5" s="21" t="s">
        <v>55</v>
      </c>
      <c r="C5" s="3">
        <v>100000</v>
      </c>
      <c r="D5" s="3">
        <v>100000</v>
      </c>
      <c r="E5" s="3">
        <v>100000</v>
      </c>
      <c r="F5" s="3">
        <v>100000</v>
      </c>
      <c r="G5" s="3">
        <v>100000</v>
      </c>
      <c r="H5" s="3">
        <v>100000</v>
      </c>
      <c r="I5" s="3">
        <v>100000</v>
      </c>
      <c r="J5" s="3">
        <v>100000</v>
      </c>
      <c r="K5" s="3">
        <v>100000</v>
      </c>
      <c r="L5" s="3">
        <v>100000</v>
      </c>
      <c r="M5" s="3">
        <v>100000</v>
      </c>
      <c r="N5" s="3">
        <v>150000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5">
      <c r="A6" s="3">
        <f t="shared" si="2"/>
        <v>90000</v>
      </c>
      <c r="B6" s="22" t="s">
        <v>36</v>
      </c>
      <c r="C6" s="3"/>
      <c r="D6" s="3">
        <v>20000</v>
      </c>
      <c r="E6" s="3"/>
      <c r="F6" s="3">
        <v>10000</v>
      </c>
      <c r="G6" s="3"/>
      <c r="H6" s="3">
        <v>25000</v>
      </c>
      <c r="I6" s="3">
        <v>5000</v>
      </c>
      <c r="J6" s="3"/>
      <c r="K6" s="3"/>
      <c r="L6" s="3">
        <v>30000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3">
        <f t="shared" si="2"/>
        <v>21240</v>
      </c>
      <c r="B7" s="22" t="s">
        <v>43</v>
      </c>
      <c r="C7" s="3">
        <v>1580</v>
      </c>
      <c r="D7" s="3">
        <v>1800</v>
      </c>
      <c r="E7" s="3">
        <v>1580</v>
      </c>
      <c r="F7" s="3">
        <v>2560</v>
      </c>
      <c r="G7" s="3">
        <v>1680</v>
      </c>
      <c r="H7" s="3">
        <v>1620</v>
      </c>
      <c r="I7" s="3">
        <v>1880</v>
      </c>
      <c r="J7" s="3">
        <v>1560</v>
      </c>
      <c r="K7" s="3">
        <v>1580</v>
      </c>
      <c r="L7" s="3">
        <v>2060</v>
      </c>
      <c r="M7" s="3">
        <v>1580</v>
      </c>
      <c r="N7" s="3">
        <v>1760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5">
      <c r="A8" s="3">
        <f t="shared" si="2"/>
        <v>10000</v>
      </c>
      <c r="B8" s="22" t="s">
        <v>39</v>
      </c>
      <c r="C8" s="3"/>
      <c r="D8" s="3"/>
      <c r="E8" s="3">
        <v>2000</v>
      </c>
      <c r="F8" s="3"/>
      <c r="G8" s="3"/>
      <c r="H8" s="3"/>
      <c r="I8" s="3"/>
      <c r="J8" s="3">
        <v>3000</v>
      </c>
      <c r="K8" s="3"/>
      <c r="L8" s="3"/>
      <c r="M8" s="3">
        <v>5000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5">
      <c r="A9" s="15">
        <f t="shared" si="2"/>
        <v>1062000</v>
      </c>
      <c r="B9" s="23" t="s">
        <v>2</v>
      </c>
      <c r="C9" s="29">
        <f t="shared" ref="C9:Z9" si="3">SUM(C10:C20)</f>
        <v>79000</v>
      </c>
      <c r="D9" s="29">
        <f t="shared" si="3"/>
        <v>90000</v>
      </c>
      <c r="E9" s="29">
        <f t="shared" si="3"/>
        <v>79000</v>
      </c>
      <c r="F9" s="29">
        <f t="shared" si="3"/>
        <v>128000</v>
      </c>
      <c r="G9" s="29">
        <f t="shared" si="3"/>
        <v>84000</v>
      </c>
      <c r="H9" s="29">
        <f t="shared" si="3"/>
        <v>81000</v>
      </c>
      <c r="I9" s="29">
        <f t="shared" si="3"/>
        <v>94000</v>
      </c>
      <c r="J9" s="29">
        <f t="shared" si="3"/>
        <v>78000</v>
      </c>
      <c r="K9" s="29">
        <f t="shared" si="3"/>
        <v>79000</v>
      </c>
      <c r="L9" s="29">
        <f t="shared" si="3"/>
        <v>103000</v>
      </c>
      <c r="M9" s="29">
        <f t="shared" si="3"/>
        <v>79000</v>
      </c>
      <c r="N9" s="29">
        <f t="shared" si="3"/>
        <v>88000</v>
      </c>
      <c r="O9" s="29">
        <f t="shared" si="3"/>
        <v>0</v>
      </c>
      <c r="P9" s="29">
        <f t="shared" si="3"/>
        <v>0</v>
      </c>
      <c r="Q9" s="29">
        <f t="shared" si="3"/>
        <v>0</v>
      </c>
      <c r="R9" s="29">
        <f t="shared" si="3"/>
        <v>0</v>
      </c>
      <c r="S9" s="29">
        <f t="shared" si="3"/>
        <v>0</v>
      </c>
      <c r="T9" s="29">
        <f t="shared" si="3"/>
        <v>0</v>
      </c>
      <c r="U9" s="29">
        <f t="shared" si="3"/>
        <v>0</v>
      </c>
      <c r="V9" s="29">
        <f t="shared" si="3"/>
        <v>0</v>
      </c>
      <c r="W9" s="29">
        <f t="shared" si="3"/>
        <v>0</v>
      </c>
      <c r="X9" s="29">
        <f t="shared" si="3"/>
        <v>0</v>
      </c>
      <c r="Y9" s="29">
        <f t="shared" si="3"/>
        <v>0</v>
      </c>
      <c r="Z9" s="29">
        <f t="shared" si="3"/>
        <v>0</v>
      </c>
    </row>
    <row r="10" spans="1:26" x14ac:dyDescent="0.35">
      <c r="A10" s="3">
        <f t="shared" si="2"/>
        <v>480000</v>
      </c>
      <c r="B10" s="24" t="s">
        <v>3</v>
      </c>
      <c r="C10" s="3">
        <v>40000</v>
      </c>
      <c r="D10" s="3">
        <v>40000</v>
      </c>
      <c r="E10" s="3">
        <v>40000</v>
      </c>
      <c r="F10" s="3">
        <v>40000</v>
      </c>
      <c r="G10" s="3">
        <v>40000</v>
      </c>
      <c r="H10" s="3">
        <v>40000</v>
      </c>
      <c r="I10" s="3">
        <v>40000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5">
      <c r="A11" s="3">
        <f t="shared" si="2"/>
        <v>180000</v>
      </c>
      <c r="B11" s="25" t="s">
        <v>50</v>
      </c>
      <c r="C11" s="3">
        <v>15000</v>
      </c>
      <c r="D11" s="3">
        <v>15000</v>
      </c>
      <c r="E11" s="3">
        <v>15000</v>
      </c>
      <c r="F11" s="3">
        <v>15000</v>
      </c>
      <c r="G11" s="3">
        <v>15000</v>
      </c>
      <c r="H11" s="3">
        <v>15000</v>
      </c>
      <c r="I11" s="3">
        <v>15000</v>
      </c>
      <c r="J11" s="3">
        <v>15000</v>
      </c>
      <c r="K11" s="3">
        <v>15000</v>
      </c>
      <c r="L11" s="3">
        <v>15000</v>
      </c>
      <c r="M11" s="3">
        <v>15000</v>
      </c>
      <c r="N11" s="3">
        <v>15000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5">
      <c r="A12" s="3">
        <f t="shared" si="2"/>
        <v>60000</v>
      </c>
      <c r="B12" s="25" t="s">
        <v>51</v>
      </c>
      <c r="C12" s="3">
        <v>5000</v>
      </c>
      <c r="D12" s="3">
        <v>5000</v>
      </c>
      <c r="E12" s="3">
        <v>5000</v>
      </c>
      <c r="F12" s="3">
        <v>5000</v>
      </c>
      <c r="G12" s="3">
        <v>5000</v>
      </c>
      <c r="H12" s="3">
        <v>5000</v>
      </c>
      <c r="I12" s="3">
        <v>5000</v>
      </c>
      <c r="J12" s="3">
        <v>5000</v>
      </c>
      <c r="K12" s="3">
        <v>5000</v>
      </c>
      <c r="L12" s="3">
        <v>5000</v>
      </c>
      <c r="M12" s="3">
        <v>5000</v>
      </c>
      <c r="N12" s="3">
        <v>5000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5">
      <c r="A13" s="3">
        <f t="shared" si="2"/>
        <v>120000</v>
      </c>
      <c r="B13" s="25" t="s">
        <v>37</v>
      </c>
      <c r="C13" s="3">
        <v>10000</v>
      </c>
      <c r="D13" s="3">
        <v>10000</v>
      </c>
      <c r="E13" s="3">
        <v>10000</v>
      </c>
      <c r="F13" s="3">
        <v>10000</v>
      </c>
      <c r="G13" s="3">
        <v>10000</v>
      </c>
      <c r="H13" s="3">
        <v>10000</v>
      </c>
      <c r="I13" s="3">
        <v>10000</v>
      </c>
      <c r="J13" s="3">
        <v>10000</v>
      </c>
      <c r="K13" s="3">
        <v>10000</v>
      </c>
      <c r="L13" s="3">
        <v>10000</v>
      </c>
      <c r="M13" s="3">
        <v>10000</v>
      </c>
      <c r="N13" s="3">
        <v>10000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5">
      <c r="A14" s="3">
        <f t="shared" si="2"/>
        <v>48000</v>
      </c>
      <c r="B14" s="25" t="s">
        <v>38</v>
      </c>
      <c r="C14" s="3">
        <v>5000</v>
      </c>
      <c r="D14" s="3">
        <v>3000</v>
      </c>
      <c r="E14" s="3">
        <v>5000</v>
      </c>
      <c r="F14" s="3">
        <v>3000</v>
      </c>
      <c r="G14" s="3">
        <v>5000</v>
      </c>
      <c r="H14" s="3">
        <v>3000</v>
      </c>
      <c r="I14" s="3">
        <v>5000</v>
      </c>
      <c r="J14" s="3">
        <v>3000</v>
      </c>
      <c r="K14" s="3">
        <v>5000</v>
      </c>
      <c r="L14" s="3">
        <v>3000</v>
      </c>
      <c r="M14" s="3">
        <v>5000</v>
      </c>
      <c r="N14" s="3">
        <v>3000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5">
      <c r="A15" s="3">
        <f t="shared" si="2"/>
        <v>50000</v>
      </c>
      <c r="B15" s="24" t="s">
        <v>4</v>
      </c>
      <c r="C15" s="3"/>
      <c r="D15" s="3">
        <v>10000</v>
      </c>
      <c r="E15" s="3"/>
      <c r="F15" s="3"/>
      <c r="G15" s="3">
        <v>5000</v>
      </c>
      <c r="H15" s="3"/>
      <c r="I15" s="3">
        <v>15000</v>
      </c>
      <c r="J15" s="3"/>
      <c r="K15" s="3"/>
      <c r="L15" s="3">
        <v>20000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5">
      <c r="A16" s="3">
        <f t="shared" si="2"/>
        <v>30000</v>
      </c>
      <c r="B16" s="24" t="s">
        <v>5</v>
      </c>
      <c r="C16" s="3">
        <v>2000</v>
      </c>
      <c r="D16" s="3">
        <v>3000</v>
      </c>
      <c r="E16" s="3">
        <v>2000</v>
      </c>
      <c r="F16" s="3">
        <v>3000</v>
      </c>
      <c r="G16" s="3">
        <v>2000</v>
      </c>
      <c r="H16" s="3">
        <v>3000</v>
      </c>
      <c r="I16" s="3">
        <v>2000</v>
      </c>
      <c r="J16" s="3">
        <v>3000</v>
      </c>
      <c r="K16" s="3">
        <v>2000</v>
      </c>
      <c r="L16" s="3">
        <v>3000</v>
      </c>
      <c r="M16" s="3">
        <v>2000</v>
      </c>
      <c r="N16" s="3">
        <v>3000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5">
      <c r="A17" s="3">
        <f t="shared" si="2"/>
        <v>24000</v>
      </c>
      <c r="B17" s="25" t="s">
        <v>48</v>
      </c>
      <c r="C17" s="3">
        <v>2000</v>
      </c>
      <c r="D17" s="3">
        <v>2000</v>
      </c>
      <c r="E17" s="3">
        <v>2000</v>
      </c>
      <c r="F17" s="3">
        <v>2000</v>
      </c>
      <c r="G17" s="3">
        <v>2000</v>
      </c>
      <c r="H17" s="3">
        <v>2000</v>
      </c>
      <c r="I17" s="3">
        <v>2000</v>
      </c>
      <c r="J17" s="3">
        <v>2000</v>
      </c>
      <c r="K17" s="3">
        <v>2000</v>
      </c>
      <c r="L17" s="3">
        <v>2000</v>
      </c>
      <c r="M17" s="3">
        <v>2000</v>
      </c>
      <c r="N17" s="3">
        <v>2000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5">
      <c r="A18" s="3">
        <f t="shared" si="2"/>
        <v>50000</v>
      </c>
      <c r="B18" s="25" t="s">
        <v>41</v>
      </c>
      <c r="C18" s="3"/>
      <c r="D18" s="3"/>
      <c r="E18" s="3"/>
      <c r="F18" s="3">
        <v>50000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5">
      <c r="A19" s="3">
        <f t="shared" si="2"/>
        <v>20000</v>
      </c>
      <c r="B19" s="24" t="s">
        <v>18</v>
      </c>
      <c r="C19" s="3"/>
      <c r="D19" s="3">
        <v>2000</v>
      </c>
      <c r="E19" s="3"/>
      <c r="F19" s="3"/>
      <c r="G19" s="3"/>
      <c r="H19" s="3">
        <v>3000</v>
      </c>
      <c r="I19" s="3"/>
      <c r="J19" s="3"/>
      <c r="K19" s="3"/>
      <c r="L19" s="3">
        <v>5000</v>
      </c>
      <c r="M19" s="3"/>
      <c r="N19" s="3">
        <v>10000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5">
      <c r="A20" s="3">
        <f t="shared" si="2"/>
        <v>0</v>
      </c>
      <c r="B20" s="25" t="s">
        <v>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2" customFormat="1" x14ac:dyDescent="0.35">
      <c r="A21" s="4">
        <f t="shared" si="2"/>
        <v>-5000</v>
      </c>
      <c r="B21" s="26" t="s">
        <v>57</v>
      </c>
      <c r="C21" s="31"/>
      <c r="D21" s="31"/>
      <c r="E21" s="31">
        <v>-5000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35">
      <c r="A22" s="15">
        <f t="shared" si="2"/>
        <v>304240</v>
      </c>
      <c r="B22" s="27" t="s">
        <v>19</v>
      </c>
      <c r="C22" s="30">
        <f>C4-C9+C21</f>
        <v>22580</v>
      </c>
      <c r="D22" s="30">
        <f t="shared" ref="D22:Z22" si="4">D4-D9+D21</f>
        <v>31800</v>
      </c>
      <c r="E22" s="30">
        <f t="shared" si="4"/>
        <v>19580</v>
      </c>
      <c r="F22" s="30">
        <f t="shared" si="4"/>
        <v>-15440</v>
      </c>
      <c r="G22" s="30">
        <f t="shared" si="4"/>
        <v>17680</v>
      </c>
      <c r="H22" s="30">
        <f t="shared" si="4"/>
        <v>45620</v>
      </c>
      <c r="I22" s="30">
        <f t="shared" si="4"/>
        <v>12880</v>
      </c>
      <c r="J22" s="30">
        <f t="shared" si="4"/>
        <v>26560</v>
      </c>
      <c r="K22" s="30">
        <f t="shared" si="4"/>
        <v>22580</v>
      </c>
      <c r="L22" s="30">
        <f t="shared" si="4"/>
        <v>29060</v>
      </c>
      <c r="M22" s="30">
        <f t="shared" si="4"/>
        <v>27580</v>
      </c>
      <c r="N22" s="30">
        <f t="shared" si="4"/>
        <v>63760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4" spans="1:26" x14ac:dyDescent="0.35">
      <c r="A24" s="1"/>
      <c r="B24" s="8" t="s">
        <v>22</v>
      </c>
      <c r="C24" s="11">
        <v>0</v>
      </c>
      <c r="D24" s="1">
        <f>D26-C26-D22</f>
        <v>0</v>
      </c>
      <c r="E24" s="1">
        <f t="shared" ref="E24:N24" si="5">E26-D26-E22</f>
        <v>0</v>
      </c>
      <c r="F24" s="1">
        <f t="shared" si="5"/>
        <v>0</v>
      </c>
      <c r="G24" s="1">
        <f t="shared" si="5"/>
        <v>0</v>
      </c>
      <c r="H24" s="1">
        <f t="shared" si="5"/>
        <v>0</v>
      </c>
      <c r="I24" s="1">
        <f t="shared" si="5"/>
        <v>0</v>
      </c>
      <c r="J24" s="1">
        <f t="shared" si="5"/>
        <v>0</v>
      </c>
      <c r="K24" s="1">
        <f t="shared" si="5"/>
        <v>0</v>
      </c>
      <c r="L24" s="1">
        <f t="shared" si="5"/>
        <v>0</v>
      </c>
      <c r="M24" s="1">
        <f t="shared" si="5"/>
        <v>0</v>
      </c>
      <c r="N24" s="1">
        <f t="shared" si="5"/>
        <v>0</v>
      </c>
    </row>
    <row r="25" spans="1:26" s="13" customFormat="1" ht="21" x14ac:dyDescent="0.5">
      <c r="B25" s="7" t="s">
        <v>46</v>
      </c>
    </row>
    <row r="26" spans="1:26" x14ac:dyDescent="0.35">
      <c r="B26" s="23" t="s">
        <v>21</v>
      </c>
      <c r="C26" s="29">
        <f>SUM(C27:C30)</f>
        <v>100000</v>
      </c>
      <c r="D26" s="29">
        <f t="shared" ref="D26:Z26" si="6">SUM(D27:D30)</f>
        <v>131800</v>
      </c>
      <c r="E26" s="29">
        <f t="shared" si="6"/>
        <v>151380</v>
      </c>
      <c r="F26" s="29">
        <f t="shared" si="6"/>
        <v>135940</v>
      </c>
      <c r="G26" s="29">
        <f t="shared" si="6"/>
        <v>153620</v>
      </c>
      <c r="H26" s="29">
        <f t="shared" si="6"/>
        <v>199240</v>
      </c>
      <c r="I26" s="29">
        <f t="shared" si="6"/>
        <v>212120</v>
      </c>
      <c r="J26" s="29">
        <f t="shared" si="6"/>
        <v>238680</v>
      </c>
      <c r="K26" s="29">
        <f t="shared" si="6"/>
        <v>261260</v>
      </c>
      <c r="L26" s="29">
        <f t="shared" si="6"/>
        <v>290320</v>
      </c>
      <c r="M26" s="29">
        <f t="shared" si="6"/>
        <v>317900</v>
      </c>
      <c r="N26" s="29">
        <f t="shared" si="6"/>
        <v>381660</v>
      </c>
      <c r="O26" s="29">
        <f t="shared" si="6"/>
        <v>0</v>
      </c>
      <c r="P26" s="29">
        <f t="shared" si="6"/>
        <v>0</v>
      </c>
      <c r="Q26" s="29">
        <f t="shared" si="6"/>
        <v>0</v>
      </c>
      <c r="R26" s="29">
        <f t="shared" si="6"/>
        <v>0</v>
      </c>
      <c r="S26" s="29">
        <f t="shared" si="6"/>
        <v>0</v>
      </c>
      <c r="T26" s="29">
        <f t="shared" si="6"/>
        <v>0</v>
      </c>
      <c r="U26" s="29">
        <f t="shared" si="6"/>
        <v>0</v>
      </c>
      <c r="V26" s="29">
        <f t="shared" si="6"/>
        <v>0</v>
      </c>
      <c r="W26" s="29">
        <f t="shared" si="6"/>
        <v>0</v>
      </c>
      <c r="X26" s="29">
        <f t="shared" si="6"/>
        <v>0</v>
      </c>
      <c r="Y26" s="29">
        <f t="shared" si="6"/>
        <v>0</v>
      </c>
      <c r="Z26" s="29">
        <f t="shared" si="6"/>
        <v>0</v>
      </c>
    </row>
    <row r="27" spans="1:26" x14ac:dyDescent="0.35">
      <c r="B27" s="16" t="s">
        <v>49</v>
      </c>
      <c r="C27" s="17">
        <v>10000</v>
      </c>
      <c r="D27" s="17">
        <v>10000</v>
      </c>
      <c r="E27" s="17">
        <v>5000</v>
      </c>
      <c r="F27" s="17">
        <v>5000</v>
      </c>
      <c r="G27" s="17">
        <v>5000</v>
      </c>
      <c r="H27" s="17">
        <v>5000</v>
      </c>
      <c r="I27" s="17">
        <v>5000</v>
      </c>
      <c r="J27" s="17">
        <v>5000</v>
      </c>
      <c r="K27" s="17">
        <v>5000</v>
      </c>
      <c r="L27" s="17">
        <v>5000</v>
      </c>
      <c r="M27" s="17">
        <v>5000</v>
      </c>
      <c r="N27" s="17">
        <v>5000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5">
      <c r="B28" s="16" t="s">
        <v>58</v>
      </c>
      <c r="C28" s="17">
        <v>30000</v>
      </c>
      <c r="D28" s="17">
        <v>30000</v>
      </c>
      <c r="E28" s="17">
        <v>30000</v>
      </c>
      <c r="F28" s="17">
        <v>30000</v>
      </c>
      <c r="G28" s="17">
        <v>30000</v>
      </c>
      <c r="H28" s="17">
        <v>30000</v>
      </c>
      <c r="I28" s="17">
        <v>30000</v>
      </c>
      <c r="J28" s="17">
        <v>30000</v>
      </c>
      <c r="K28" s="17">
        <v>30000</v>
      </c>
      <c r="L28" s="17">
        <v>30000</v>
      </c>
      <c r="M28" s="17">
        <v>30000</v>
      </c>
      <c r="N28" s="17">
        <v>30000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35">
      <c r="B29" s="16" t="s">
        <v>59</v>
      </c>
      <c r="C29" s="17">
        <v>10000</v>
      </c>
      <c r="D29" s="17">
        <v>10000</v>
      </c>
      <c r="E29" s="17">
        <v>10000</v>
      </c>
      <c r="F29" s="17">
        <v>10000</v>
      </c>
      <c r="G29" s="17">
        <v>10000</v>
      </c>
      <c r="H29" s="17">
        <v>10000</v>
      </c>
      <c r="I29" s="17">
        <v>10000</v>
      </c>
      <c r="J29" s="17">
        <v>10000</v>
      </c>
      <c r="K29" s="17">
        <v>10000</v>
      </c>
      <c r="L29" s="17">
        <v>10000</v>
      </c>
      <c r="M29" s="17">
        <v>10000</v>
      </c>
      <c r="N29" s="17">
        <v>10000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35">
      <c r="B30" s="16" t="s">
        <v>56</v>
      </c>
      <c r="C30" s="17">
        <v>50000</v>
      </c>
      <c r="D30" s="17">
        <v>81800</v>
      </c>
      <c r="E30" s="17">
        <v>106380</v>
      </c>
      <c r="F30" s="17">
        <v>90940</v>
      </c>
      <c r="G30" s="17">
        <v>108620</v>
      </c>
      <c r="H30" s="17">
        <v>154240</v>
      </c>
      <c r="I30" s="17">
        <v>167120</v>
      </c>
      <c r="J30" s="17">
        <v>193680</v>
      </c>
      <c r="K30" s="17">
        <v>216260</v>
      </c>
      <c r="L30" s="17">
        <v>245320</v>
      </c>
      <c r="M30" s="17">
        <v>272900</v>
      </c>
      <c r="N30" s="17">
        <v>336660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2" spans="1:26" x14ac:dyDescent="0.35">
      <c r="E32" s="52"/>
    </row>
  </sheetData>
  <conditionalFormatting sqref="G21:N21">
    <cfRule type="cellIs" dxfId="6" priority="3" operator="lessThan">
      <formula>0</formula>
    </cfRule>
  </conditionalFormatting>
  <conditionalFormatting sqref="S20:Z21">
    <cfRule type="cellIs" dxfId="5" priority="2" operator="lessThan">
      <formula>0</formula>
    </cfRule>
  </conditionalFormatting>
  <conditionalFormatting sqref="G20:N20">
    <cfRule type="cellIs" dxfId="4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40B1-B95B-4A62-98C4-CBD43EFD633D}">
  <dimension ref="A1:AA57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46" sqref="O46"/>
    </sheetView>
  </sheetViews>
  <sheetFormatPr defaultRowHeight="14.5" outlineLevelRow="1" outlineLevelCol="1" x14ac:dyDescent="0.35"/>
  <cols>
    <col min="1" max="1" width="9.81640625" style="2" bestFit="1" customWidth="1" outlineLevel="1"/>
    <col min="2" max="2" width="26.08984375" style="19" customWidth="1"/>
    <col min="3" max="3" width="8.7265625" style="2"/>
    <col min="4" max="4" width="8.81640625" style="2" customWidth="1"/>
    <col min="5" max="13" width="8.7265625" style="2"/>
    <col min="14" max="14" width="9" style="2" customWidth="1"/>
    <col min="15" max="16384" width="8.7265625" style="2"/>
  </cols>
  <sheetData>
    <row r="1" spans="1:26" x14ac:dyDescent="0.35">
      <c r="A1" s="5"/>
      <c r="B1" s="39" t="s">
        <v>0</v>
      </c>
      <c r="C1" s="5" t="str">
        <f t="shared" ref="C1:Z1" si="0">LEFT(C2,4)</f>
        <v>2021</v>
      </c>
      <c r="D1" s="5" t="str">
        <f t="shared" si="0"/>
        <v>2021</v>
      </c>
      <c r="E1" s="5" t="str">
        <f t="shared" si="0"/>
        <v>2021</v>
      </c>
      <c r="F1" s="5" t="str">
        <f t="shared" si="0"/>
        <v>2021</v>
      </c>
      <c r="G1" s="5" t="str">
        <f t="shared" si="0"/>
        <v>2021</v>
      </c>
      <c r="H1" s="5" t="str">
        <f t="shared" si="0"/>
        <v>2021</v>
      </c>
      <c r="I1" s="5" t="str">
        <f t="shared" si="0"/>
        <v>2021</v>
      </c>
      <c r="J1" s="5" t="str">
        <f t="shared" si="0"/>
        <v>2021</v>
      </c>
      <c r="K1" s="5" t="str">
        <f t="shared" si="0"/>
        <v>2021</v>
      </c>
      <c r="L1" s="5" t="str">
        <f t="shared" si="0"/>
        <v>2021</v>
      </c>
      <c r="M1" s="5" t="str">
        <f t="shared" si="0"/>
        <v>2021</v>
      </c>
      <c r="N1" s="5" t="str">
        <f t="shared" si="0"/>
        <v>2021</v>
      </c>
      <c r="O1" s="6" t="str">
        <f t="shared" si="0"/>
        <v>2022</v>
      </c>
      <c r="P1" s="6" t="str">
        <f t="shared" si="0"/>
        <v>2022</v>
      </c>
      <c r="Q1" s="6" t="str">
        <f t="shared" si="0"/>
        <v>2022</v>
      </c>
      <c r="R1" s="6" t="str">
        <f t="shared" si="0"/>
        <v>2022</v>
      </c>
      <c r="S1" s="6" t="str">
        <f t="shared" si="0"/>
        <v>2022</v>
      </c>
      <c r="T1" s="6" t="str">
        <f t="shared" si="0"/>
        <v>2022</v>
      </c>
      <c r="U1" s="6" t="str">
        <f t="shared" si="0"/>
        <v>2022</v>
      </c>
      <c r="V1" s="6" t="str">
        <f t="shared" si="0"/>
        <v>2022</v>
      </c>
      <c r="W1" s="6" t="str">
        <f t="shared" si="0"/>
        <v>2022</v>
      </c>
      <c r="X1" s="6" t="str">
        <f t="shared" si="0"/>
        <v>2022</v>
      </c>
      <c r="Y1" s="6" t="str">
        <f t="shared" si="0"/>
        <v>2022</v>
      </c>
      <c r="Z1" s="6" t="str">
        <f t="shared" si="0"/>
        <v>2022</v>
      </c>
    </row>
    <row r="2" spans="1:26" x14ac:dyDescent="0.35">
      <c r="A2" s="5"/>
      <c r="B2" s="40" t="s">
        <v>35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6" t="s">
        <v>23</v>
      </c>
      <c r="P2" s="6" t="s">
        <v>24</v>
      </c>
      <c r="Q2" s="6" t="s">
        <v>25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  <c r="Z2" s="6" t="s">
        <v>34</v>
      </c>
    </row>
    <row r="3" spans="1:26" s="13" customFormat="1" ht="21" x14ac:dyDescent="0.5">
      <c r="B3" s="10" t="s">
        <v>45</v>
      </c>
      <c r="N3" s="14"/>
    </row>
    <row r="4" spans="1:26" x14ac:dyDescent="0.35">
      <c r="A4" s="15">
        <f t="shared" ref="A4:A31" si="1">SUM(C4:Z4)</f>
        <v>1381240</v>
      </c>
      <c r="B4" s="20" t="s">
        <v>1</v>
      </c>
      <c r="C4" s="28">
        <f>SUM(C5:C9)</f>
        <v>101580</v>
      </c>
      <c r="D4" s="28">
        <f t="shared" ref="D4:Z4" si="2">SUM(D5:D9)</f>
        <v>121800</v>
      </c>
      <c r="E4" s="28">
        <f t="shared" si="2"/>
        <v>103580</v>
      </c>
      <c r="F4" s="28">
        <f t="shared" si="2"/>
        <v>112560</v>
      </c>
      <c r="G4" s="28">
        <f t="shared" si="2"/>
        <v>101680</v>
      </c>
      <c r="H4" s="28">
        <f t="shared" si="2"/>
        <v>126620</v>
      </c>
      <c r="I4" s="28">
        <f t="shared" si="2"/>
        <v>106880</v>
      </c>
      <c r="J4" s="28">
        <f t="shared" si="2"/>
        <v>104560</v>
      </c>
      <c r="K4" s="28">
        <f t="shared" si="2"/>
        <v>101580</v>
      </c>
      <c r="L4" s="28">
        <f t="shared" si="2"/>
        <v>92060</v>
      </c>
      <c r="M4" s="28">
        <f t="shared" si="2"/>
        <v>116580</v>
      </c>
      <c r="N4" s="28">
        <f t="shared" si="2"/>
        <v>191760</v>
      </c>
      <c r="O4" s="28">
        <f t="shared" si="2"/>
        <v>0</v>
      </c>
      <c r="P4" s="28">
        <f t="shared" si="2"/>
        <v>0</v>
      </c>
      <c r="Q4" s="28">
        <f t="shared" si="2"/>
        <v>0</v>
      </c>
      <c r="R4" s="28">
        <f t="shared" si="2"/>
        <v>0</v>
      </c>
      <c r="S4" s="28">
        <f t="shared" si="2"/>
        <v>0</v>
      </c>
      <c r="T4" s="28">
        <f t="shared" si="2"/>
        <v>0</v>
      </c>
      <c r="U4" s="28">
        <f t="shared" si="2"/>
        <v>0</v>
      </c>
      <c r="V4" s="28">
        <f t="shared" si="2"/>
        <v>0</v>
      </c>
      <c r="W4" s="28">
        <f t="shared" si="2"/>
        <v>0</v>
      </c>
      <c r="X4" s="28">
        <f t="shared" si="2"/>
        <v>0</v>
      </c>
      <c r="Y4" s="28">
        <f t="shared" si="2"/>
        <v>0</v>
      </c>
      <c r="Z4" s="28">
        <f t="shared" si="2"/>
        <v>0</v>
      </c>
    </row>
    <row r="5" spans="1:26" x14ac:dyDescent="0.35">
      <c r="A5" s="3">
        <f t="shared" si="1"/>
        <v>1250000</v>
      </c>
      <c r="B5" s="21" t="s">
        <v>55</v>
      </c>
      <c r="C5" s="3">
        <v>100000</v>
      </c>
      <c r="D5" s="3">
        <v>100000</v>
      </c>
      <c r="E5" s="3">
        <v>100000</v>
      </c>
      <c r="F5" s="3">
        <v>100000</v>
      </c>
      <c r="G5" s="3">
        <v>100000</v>
      </c>
      <c r="H5" s="3">
        <v>100000</v>
      </c>
      <c r="I5" s="3">
        <v>100000</v>
      </c>
      <c r="J5" s="3">
        <v>100000</v>
      </c>
      <c r="K5" s="3">
        <v>100000</v>
      </c>
      <c r="L5" s="3">
        <v>100000</v>
      </c>
      <c r="M5" s="3">
        <v>100000</v>
      </c>
      <c r="N5" s="3">
        <v>150000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5">
      <c r="A6" s="3">
        <f t="shared" si="1"/>
        <v>90000</v>
      </c>
      <c r="B6" s="22" t="s">
        <v>36</v>
      </c>
      <c r="C6" s="3"/>
      <c r="D6" s="3">
        <v>20000</v>
      </c>
      <c r="E6" s="3"/>
      <c r="F6" s="3">
        <v>10000</v>
      </c>
      <c r="G6" s="3"/>
      <c r="H6" s="3">
        <v>25000</v>
      </c>
      <c r="I6" s="3">
        <v>5000</v>
      </c>
      <c r="J6" s="3"/>
      <c r="K6" s="3"/>
      <c r="L6" s="3">
        <v>30000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3">
        <f t="shared" si="1"/>
        <v>21240</v>
      </c>
      <c r="B7" s="22" t="s">
        <v>43</v>
      </c>
      <c r="C7" s="3">
        <v>1580</v>
      </c>
      <c r="D7" s="3">
        <v>1800</v>
      </c>
      <c r="E7" s="3">
        <v>1580</v>
      </c>
      <c r="F7" s="3">
        <v>2560</v>
      </c>
      <c r="G7" s="3">
        <v>1680</v>
      </c>
      <c r="H7" s="3">
        <v>1620</v>
      </c>
      <c r="I7" s="3">
        <v>1880</v>
      </c>
      <c r="J7" s="3">
        <v>1560</v>
      </c>
      <c r="K7" s="3">
        <v>1580</v>
      </c>
      <c r="L7" s="3">
        <v>2060</v>
      </c>
      <c r="M7" s="3">
        <v>1580</v>
      </c>
      <c r="N7" s="3">
        <v>1760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5">
      <c r="A8" s="3">
        <f t="shared" si="1"/>
        <v>10000</v>
      </c>
      <c r="B8" s="22" t="s">
        <v>39</v>
      </c>
      <c r="C8" s="3"/>
      <c r="D8" s="3"/>
      <c r="E8" s="3">
        <v>2000</v>
      </c>
      <c r="F8" s="3"/>
      <c r="G8" s="3"/>
      <c r="H8" s="3"/>
      <c r="I8" s="3"/>
      <c r="J8" s="3">
        <v>3000</v>
      </c>
      <c r="K8" s="3"/>
      <c r="L8" s="3"/>
      <c r="M8" s="3">
        <v>5000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5">
      <c r="A9" s="3">
        <f t="shared" si="1"/>
        <v>10000</v>
      </c>
      <c r="B9" s="22" t="s">
        <v>20</v>
      </c>
      <c r="C9" s="4"/>
      <c r="D9" s="4"/>
      <c r="E9" s="4"/>
      <c r="F9" s="4"/>
      <c r="G9" s="4"/>
      <c r="H9" s="4"/>
      <c r="I9" s="4"/>
      <c r="J9" s="4"/>
      <c r="K9" s="4"/>
      <c r="L9" s="4">
        <f>SUM(L10:L12)</f>
        <v>-40000</v>
      </c>
      <c r="M9" s="4">
        <f t="shared" ref="M9:N9" si="3">SUM(M10:M12)</f>
        <v>10000</v>
      </c>
      <c r="N9" s="4">
        <f t="shared" si="3"/>
        <v>40000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outlineLevel="1" x14ac:dyDescent="0.35">
      <c r="A10" s="3">
        <f t="shared" si="1"/>
        <v>130000</v>
      </c>
      <c r="B10" s="53" t="s">
        <v>62</v>
      </c>
      <c r="C10" s="3"/>
      <c r="D10" s="3"/>
      <c r="E10" s="3"/>
      <c r="F10" s="3"/>
      <c r="G10" s="3"/>
      <c r="H10" s="3"/>
      <c r="I10" s="3"/>
      <c r="J10" s="3"/>
      <c r="K10" s="3"/>
      <c r="L10" s="3">
        <v>10000</v>
      </c>
      <c r="M10" s="3">
        <v>40000</v>
      </c>
      <c r="N10" s="3">
        <v>80000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outlineLevel="1" x14ac:dyDescent="0.35">
      <c r="A11" s="3">
        <f t="shared" si="1"/>
        <v>-110000</v>
      </c>
      <c r="B11" s="53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>
        <v>-50000</v>
      </c>
      <c r="M11" s="3">
        <v>-30000</v>
      </c>
      <c r="N11" s="3">
        <v>-30000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outlineLevel="1" x14ac:dyDescent="0.35">
      <c r="A12" s="3">
        <f t="shared" si="1"/>
        <v>-10000</v>
      </c>
      <c r="B12" s="53" t="s">
        <v>64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-10000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5">
      <c r="A13" s="15">
        <f t="shared" si="1"/>
        <v>1182016</v>
      </c>
      <c r="B13" s="23" t="s">
        <v>2</v>
      </c>
      <c r="C13" s="29">
        <f t="shared" ref="C13:Z13" si="4">SUM(C14:C25)</f>
        <v>79000</v>
      </c>
      <c r="D13" s="29">
        <f t="shared" si="4"/>
        <v>90000</v>
      </c>
      <c r="E13" s="29">
        <f t="shared" si="4"/>
        <v>79000</v>
      </c>
      <c r="F13" s="29">
        <f t="shared" si="4"/>
        <v>138000</v>
      </c>
      <c r="G13" s="29">
        <f t="shared" si="4"/>
        <v>84000</v>
      </c>
      <c r="H13" s="29">
        <f t="shared" si="4"/>
        <v>81000</v>
      </c>
      <c r="I13" s="29">
        <f t="shared" si="4"/>
        <v>94000</v>
      </c>
      <c r="J13" s="29">
        <f t="shared" si="4"/>
        <v>78000</v>
      </c>
      <c r="K13" s="29">
        <f t="shared" si="4"/>
        <v>79000</v>
      </c>
      <c r="L13" s="29">
        <f t="shared" si="4"/>
        <v>103000</v>
      </c>
      <c r="M13" s="29">
        <f t="shared" si="4"/>
        <v>79000</v>
      </c>
      <c r="N13" s="29">
        <f t="shared" si="4"/>
        <v>88000</v>
      </c>
      <c r="O13" s="29">
        <f t="shared" si="4"/>
        <v>9168</v>
      </c>
      <c r="P13" s="29">
        <f t="shared" si="4"/>
        <v>9168</v>
      </c>
      <c r="Q13" s="29">
        <f t="shared" si="4"/>
        <v>9168</v>
      </c>
      <c r="R13" s="29">
        <f t="shared" si="4"/>
        <v>9168</v>
      </c>
      <c r="S13" s="29">
        <f t="shared" si="4"/>
        <v>9168</v>
      </c>
      <c r="T13" s="29">
        <f t="shared" si="4"/>
        <v>9168</v>
      </c>
      <c r="U13" s="29">
        <f t="shared" si="4"/>
        <v>9168</v>
      </c>
      <c r="V13" s="29">
        <f t="shared" si="4"/>
        <v>9168</v>
      </c>
      <c r="W13" s="29">
        <f t="shared" si="4"/>
        <v>9168</v>
      </c>
      <c r="X13" s="29">
        <f t="shared" si="4"/>
        <v>9168</v>
      </c>
      <c r="Y13" s="29">
        <f t="shared" si="4"/>
        <v>9168</v>
      </c>
      <c r="Z13" s="29">
        <f t="shared" si="4"/>
        <v>9168</v>
      </c>
    </row>
    <row r="14" spans="1:26" x14ac:dyDescent="0.35">
      <c r="A14" s="3">
        <f t="shared" si="1"/>
        <v>480000</v>
      </c>
      <c r="B14" s="24" t="s">
        <v>3</v>
      </c>
      <c r="C14" s="3">
        <v>40000</v>
      </c>
      <c r="D14" s="3">
        <v>40000</v>
      </c>
      <c r="E14" s="3">
        <v>40000</v>
      </c>
      <c r="F14" s="3">
        <v>40000</v>
      </c>
      <c r="G14" s="3">
        <v>40000</v>
      </c>
      <c r="H14" s="3">
        <v>40000</v>
      </c>
      <c r="I14" s="3">
        <v>40000</v>
      </c>
      <c r="J14" s="3">
        <v>40000</v>
      </c>
      <c r="K14" s="3">
        <v>40000</v>
      </c>
      <c r="L14" s="3">
        <v>40000</v>
      </c>
      <c r="M14" s="3">
        <v>40000</v>
      </c>
      <c r="N14" s="3">
        <v>40000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5">
      <c r="A15" s="3">
        <f t="shared" si="1"/>
        <v>180000</v>
      </c>
      <c r="B15" s="25" t="s">
        <v>50</v>
      </c>
      <c r="C15" s="3">
        <v>15000</v>
      </c>
      <c r="D15" s="3">
        <v>15000</v>
      </c>
      <c r="E15" s="3">
        <v>15000</v>
      </c>
      <c r="F15" s="3">
        <v>15000</v>
      </c>
      <c r="G15" s="3">
        <v>15000</v>
      </c>
      <c r="H15" s="3">
        <v>15000</v>
      </c>
      <c r="I15" s="3">
        <v>15000</v>
      </c>
      <c r="J15" s="3">
        <v>15000</v>
      </c>
      <c r="K15" s="3">
        <v>15000</v>
      </c>
      <c r="L15" s="3">
        <v>15000</v>
      </c>
      <c r="M15" s="3">
        <v>15000</v>
      </c>
      <c r="N15" s="3">
        <v>15000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5">
      <c r="A16" s="3">
        <f t="shared" si="1"/>
        <v>60000</v>
      </c>
      <c r="B16" s="25" t="s">
        <v>51</v>
      </c>
      <c r="C16" s="3">
        <v>5000</v>
      </c>
      <c r="D16" s="3">
        <v>5000</v>
      </c>
      <c r="E16" s="3">
        <v>5000</v>
      </c>
      <c r="F16" s="3">
        <v>5000</v>
      </c>
      <c r="G16" s="3">
        <v>5000</v>
      </c>
      <c r="H16" s="3">
        <v>5000</v>
      </c>
      <c r="I16" s="3">
        <v>5000</v>
      </c>
      <c r="J16" s="3">
        <v>5000</v>
      </c>
      <c r="K16" s="3">
        <v>5000</v>
      </c>
      <c r="L16" s="3">
        <v>5000</v>
      </c>
      <c r="M16" s="3">
        <v>5000</v>
      </c>
      <c r="N16" s="3">
        <v>5000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5">
      <c r="A17" s="3">
        <f t="shared" si="1"/>
        <v>120000</v>
      </c>
      <c r="B17" s="25" t="s">
        <v>37</v>
      </c>
      <c r="C17" s="3">
        <v>10000</v>
      </c>
      <c r="D17" s="3">
        <v>10000</v>
      </c>
      <c r="E17" s="3">
        <v>10000</v>
      </c>
      <c r="F17" s="3">
        <v>10000</v>
      </c>
      <c r="G17" s="3">
        <v>10000</v>
      </c>
      <c r="H17" s="3">
        <v>10000</v>
      </c>
      <c r="I17" s="3">
        <v>10000</v>
      </c>
      <c r="J17" s="3">
        <v>10000</v>
      </c>
      <c r="K17" s="3">
        <v>10000</v>
      </c>
      <c r="L17" s="3">
        <v>10000</v>
      </c>
      <c r="M17" s="3">
        <v>10000</v>
      </c>
      <c r="N17" s="3">
        <v>10000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5">
      <c r="A18" s="3">
        <f t="shared" si="1"/>
        <v>48000</v>
      </c>
      <c r="B18" s="25" t="s">
        <v>38</v>
      </c>
      <c r="C18" s="3">
        <v>5000</v>
      </c>
      <c r="D18" s="3">
        <v>3000</v>
      </c>
      <c r="E18" s="3">
        <v>5000</v>
      </c>
      <c r="F18" s="3">
        <v>3000</v>
      </c>
      <c r="G18" s="3">
        <v>5000</v>
      </c>
      <c r="H18" s="3">
        <v>3000</v>
      </c>
      <c r="I18" s="3">
        <v>5000</v>
      </c>
      <c r="J18" s="3">
        <v>3000</v>
      </c>
      <c r="K18" s="3">
        <v>5000</v>
      </c>
      <c r="L18" s="3">
        <v>3000</v>
      </c>
      <c r="M18" s="3">
        <v>5000</v>
      </c>
      <c r="N18" s="3">
        <v>3000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5">
      <c r="A19" s="3">
        <f t="shared" si="1"/>
        <v>50000</v>
      </c>
      <c r="B19" s="24" t="s">
        <v>4</v>
      </c>
      <c r="C19" s="3"/>
      <c r="D19" s="3">
        <v>10000</v>
      </c>
      <c r="E19" s="3"/>
      <c r="F19" s="3"/>
      <c r="G19" s="3">
        <v>5000</v>
      </c>
      <c r="H19" s="3"/>
      <c r="I19" s="3">
        <v>15000</v>
      </c>
      <c r="J19" s="3"/>
      <c r="K19" s="3"/>
      <c r="L19" s="3">
        <v>20000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5">
      <c r="A20" s="3">
        <f t="shared" si="1"/>
        <v>30000</v>
      </c>
      <c r="B20" s="24" t="s">
        <v>5</v>
      </c>
      <c r="C20" s="3">
        <v>2000</v>
      </c>
      <c r="D20" s="3">
        <v>3000</v>
      </c>
      <c r="E20" s="3">
        <v>2000</v>
      </c>
      <c r="F20" s="3">
        <v>3000</v>
      </c>
      <c r="G20" s="3">
        <v>2000</v>
      </c>
      <c r="H20" s="3">
        <v>3000</v>
      </c>
      <c r="I20" s="3">
        <v>2000</v>
      </c>
      <c r="J20" s="3">
        <v>3000</v>
      </c>
      <c r="K20" s="3">
        <v>2000</v>
      </c>
      <c r="L20" s="3">
        <v>3000</v>
      </c>
      <c r="M20" s="3">
        <v>2000</v>
      </c>
      <c r="N20" s="3">
        <v>3000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5">
      <c r="A21" s="3">
        <f t="shared" si="1"/>
        <v>24000</v>
      </c>
      <c r="B21" s="25" t="s">
        <v>48</v>
      </c>
      <c r="C21" s="3">
        <v>2000</v>
      </c>
      <c r="D21" s="3">
        <v>2000</v>
      </c>
      <c r="E21" s="3">
        <v>2000</v>
      </c>
      <c r="F21" s="3">
        <v>2000</v>
      </c>
      <c r="G21" s="3">
        <v>2000</v>
      </c>
      <c r="H21" s="3">
        <v>2000</v>
      </c>
      <c r="I21" s="3">
        <v>2000</v>
      </c>
      <c r="J21" s="3">
        <v>2000</v>
      </c>
      <c r="K21" s="3">
        <v>2000</v>
      </c>
      <c r="L21" s="3">
        <v>2000</v>
      </c>
      <c r="M21" s="3">
        <v>2000</v>
      </c>
      <c r="N21" s="3">
        <v>2000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5">
      <c r="A22" s="3">
        <f t="shared" si="1"/>
        <v>50000</v>
      </c>
      <c r="B22" s="25" t="s">
        <v>41</v>
      </c>
      <c r="C22" s="3"/>
      <c r="D22" s="3"/>
      <c r="E22" s="3"/>
      <c r="F22" s="3">
        <v>50000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5">
      <c r="A23" s="3">
        <f t="shared" si="1"/>
        <v>20000</v>
      </c>
      <c r="B23" s="24" t="s">
        <v>18</v>
      </c>
      <c r="C23" s="3"/>
      <c r="D23" s="3">
        <v>2000</v>
      </c>
      <c r="E23" s="3"/>
      <c r="F23" s="3"/>
      <c r="G23" s="3"/>
      <c r="H23" s="3">
        <v>3000</v>
      </c>
      <c r="I23" s="3"/>
      <c r="J23" s="3"/>
      <c r="K23" s="3"/>
      <c r="L23" s="3">
        <v>5000</v>
      </c>
      <c r="M23" s="3"/>
      <c r="N23" s="3">
        <v>10000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5">
      <c r="A24" s="3">
        <f t="shared" si="1"/>
        <v>110016</v>
      </c>
      <c r="B24" s="24" t="s">
        <v>42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9168</v>
      </c>
      <c r="P24" s="3">
        <v>9168</v>
      </c>
      <c r="Q24" s="3">
        <v>9168</v>
      </c>
      <c r="R24" s="3">
        <v>9168</v>
      </c>
      <c r="S24" s="3">
        <v>9168</v>
      </c>
      <c r="T24" s="3">
        <v>9168</v>
      </c>
      <c r="U24" s="3">
        <v>9168</v>
      </c>
      <c r="V24" s="3">
        <v>9168</v>
      </c>
      <c r="W24" s="3">
        <v>9168</v>
      </c>
      <c r="X24" s="3">
        <v>9168</v>
      </c>
      <c r="Y24" s="3">
        <v>9168</v>
      </c>
      <c r="Z24" s="3">
        <v>9168</v>
      </c>
    </row>
    <row r="25" spans="1:26" x14ac:dyDescent="0.35">
      <c r="A25" s="3">
        <f t="shared" si="1"/>
        <v>10000</v>
      </c>
      <c r="B25" s="25" t="s">
        <v>40</v>
      </c>
      <c r="C25" s="3"/>
      <c r="D25" s="3"/>
      <c r="E25" s="3"/>
      <c r="F25" s="3">
        <v>10000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5">
      <c r="A26" s="15">
        <f t="shared" si="1"/>
        <v>199224</v>
      </c>
      <c r="B26" s="27" t="s">
        <v>19</v>
      </c>
      <c r="C26" s="30">
        <f>C4-C13</f>
        <v>22580</v>
      </c>
      <c r="D26" s="30">
        <f t="shared" ref="D26:Z26" si="5">D4-D13</f>
        <v>31800</v>
      </c>
      <c r="E26" s="30">
        <f t="shared" si="5"/>
        <v>24580</v>
      </c>
      <c r="F26" s="30">
        <f t="shared" si="5"/>
        <v>-25440</v>
      </c>
      <c r="G26" s="30">
        <f t="shared" si="5"/>
        <v>17680</v>
      </c>
      <c r="H26" s="30">
        <f t="shared" si="5"/>
        <v>45620</v>
      </c>
      <c r="I26" s="30">
        <f t="shared" si="5"/>
        <v>12880</v>
      </c>
      <c r="J26" s="30">
        <f t="shared" si="5"/>
        <v>26560</v>
      </c>
      <c r="K26" s="30">
        <f t="shared" si="5"/>
        <v>22580</v>
      </c>
      <c r="L26" s="30">
        <f t="shared" si="5"/>
        <v>-10940</v>
      </c>
      <c r="M26" s="30">
        <f t="shared" si="5"/>
        <v>37580</v>
      </c>
      <c r="N26" s="30">
        <f t="shared" si="5"/>
        <v>103760</v>
      </c>
      <c r="O26" s="30">
        <f t="shared" si="5"/>
        <v>-9168</v>
      </c>
      <c r="P26" s="30">
        <f t="shared" si="5"/>
        <v>-9168</v>
      </c>
      <c r="Q26" s="30">
        <f t="shared" si="5"/>
        <v>-9168</v>
      </c>
      <c r="R26" s="30">
        <f t="shared" si="5"/>
        <v>-9168</v>
      </c>
      <c r="S26" s="30">
        <f t="shared" si="5"/>
        <v>-9168</v>
      </c>
      <c r="T26" s="30">
        <f t="shared" si="5"/>
        <v>-9168</v>
      </c>
      <c r="U26" s="30">
        <f t="shared" si="5"/>
        <v>-9168</v>
      </c>
      <c r="V26" s="30">
        <f t="shared" si="5"/>
        <v>-9168</v>
      </c>
      <c r="W26" s="30">
        <f t="shared" si="5"/>
        <v>-9168</v>
      </c>
      <c r="X26" s="30">
        <f t="shared" si="5"/>
        <v>-9168</v>
      </c>
      <c r="Y26" s="30">
        <f t="shared" si="5"/>
        <v>-9168</v>
      </c>
      <c r="Z26" s="30">
        <f t="shared" si="5"/>
        <v>-9168</v>
      </c>
    </row>
    <row r="27" spans="1:26" x14ac:dyDescent="0.35">
      <c r="A27" s="4">
        <f t="shared" si="1"/>
        <v>8000</v>
      </c>
      <c r="B27" s="42" t="s">
        <v>76</v>
      </c>
      <c r="C27" s="43">
        <f t="shared" ref="C27:Z27" si="6">SUM(C28:C28)</f>
        <v>0</v>
      </c>
      <c r="D27" s="43">
        <f t="shared" si="6"/>
        <v>0</v>
      </c>
      <c r="E27" s="43">
        <f t="shared" si="6"/>
        <v>0</v>
      </c>
      <c r="F27" s="43">
        <f t="shared" si="6"/>
        <v>0</v>
      </c>
      <c r="G27" s="43">
        <f t="shared" si="6"/>
        <v>0</v>
      </c>
      <c r="H27" s="43">
        <f t="shared" si="6"/>
        <v>0</v>
      </c>
      <c r="I27" s="43">
        <f t="shared" si="6"/>
        <v>5000</v>
      </c>
      <c r="J27" s="43">
        <f t="shared" si="6"/>
        <v>-7000</v>
      </c>
      <c r="K27" s="43">
        <f t="shared" si="6"/>
        <v>-5000</v>
      </c>
      <c r="L27" s="43">
        <f t="shared" si="6"/>
        <v>9000</v>
      </c>
      <c r="M27" s="43">
        <f t="shared" si="6"/>
        <v>2000</v>
      </c>
      <c r="N27" s="43">
        <f t="shared" si="6"/>
        <v>4000</v>
      </c>
      <c r="O27" s="43">
        <f t="shared" si="6"/>
        <v>0</v>
      </c>
      <c r="P27" s="43">
        <f t="shared" si="6"/>
        <v>0</v>
      </c>
      <c r="Q27" s="43">
        <f t="shared" si="6"/>
        <v>0</v>
      </c>
      <c r="R27" s="43">
        <f t="shared" si="6"/>
        <v>0</v>
      </c>
      <c r="S27" s="43">
        <f t="shared" si="6"/>
        <v>0</v>
      </c>
      <c r="T27" s="43">
        <f t="shared" si="6"/>
        <v>0</v>
      </c>
      <c r="U27" s="43">
        <f t="shared" si="6"/>
        <v>0</v>
      </c>
      <c r="V27" s="43">
        <f t="shared" si="6"/>
        <v>0</v>
      </c>
      <c r="W27" s="43">
        <f t="shared" si="6"/>
        <v>0</v>
      </c>
      <c r="X27" s="43">
        <f t="shared" si="6"/>
        <v>0</v>
      </c>
      <c r="Y27" s="43">
        <f t="shared" si="6"/>
        <v>0</v>
      </c>
      <c r="Z27" s="43">
        <f t="shared" si="6"/>
        <v>0</v>
      </c>
    </row>
    <row r="28" spans="1:26" x14ac:dyDescent="0.35">
      <c r="A28" s="3">
        <f t="shared" si="1"/>
        <v>8000</v>
      </c>
      <c r="B28" s="41" t="s">
        <v>75</v>
      </c>
      <c r="C28" s="3"/>
      <c r="D28" s="3"/>
      <c r="E28" s="3"/>
      <c r="F28" s="3"/>
      <c r="G28" s="3"/>
      <c r="H28" s="3"/>
      <c r="I28" s="3">
        <f>I57</f>
        <v>5000</v>
      </c>
      <c r="J28" s="3">
        <f t="shared" ref="J28:N28" si="7">J57</f>
        <v>-7000</v>
      </c>
      <c r="K28" s="3">
        <f t="shared" si="7"/>
        <v>-5000</v>
      </c>
      <c r="L28" s="3">
        <f t="shared" si="7"/>
        <v>9000</v>
      </c>
      <c r="M28" s="3">
        <f t="shared" si="7"/>
        <v>2000</v>
      </c>
      <c r="N28" s="3">
        <f t="shared" si="7"/>
        <v>4000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5">
      <c r="A29" s="3">
        <f t="shared" si="1"/>
        <v>99999.999999999985</v>
      </c>
      <c r="B29" s="41" t="s">
        <v>74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>-$N$49/12</f>
        <v>8333.3333333333339</v>
      </c>
      <c r="P29" s="3">
        <f t="shared" ref="P29:Z29" si="8">-$N$49/12</f>
        <v>8333.3333333333339</v>
      </c>
      <c r="Q29" s="3">
        <f t="shared" si="8"/>
        <v>8333.3333333333339</v>
      </c>
      <c r="R29" s="3">
        <f t="shared" si="8"/>
        <v>8333.3333333333339</v>
      </c>
      <c r="S29" s="3">
        <f t="shared" si="8"/>
        <v>8333.3333333333339</v>
      </c>
      <c r="T29" s="3">
        <f t="shared" si="8"/>
        <v>8333.3333333333339</v>
      </c>
      <c r="U29" s="3">
        <f t="shared" si="8"/>
        <v>8333.3333333333339</v>
      </c>
      <c r="V29" s="3">
        <f t="shared" si="8"/>
        <v>8333.3333333333339</v>
      </c>
      <c r="W29" s="3">
        <f t="shared" si="8"/>
        <v>8333.3333333333339</v>
      </c>
      <c r="X29" s="3">
        <f t="shared" si="8"/>
        <v>8333.3333333333339</v>
      </c>
      <c r="Y29" s="3">
        <f t="shared" si="8"/>
        <v>8333.3333333333339</v>
      </c>
      <c r="Z29" s="3">
        <f t="shared" si="8"/>
        <v>8333.3333333333339</v>
      </c>
    </row>
    <row r="30" spans="1:26" s="12" customFormat="1" x14ac:dyDescent="0.35">
      <c r="A30" s="4">
        <f t="shared" si="1"/>
        <v>-5000</v>
      </c>
      <c r="B30" s="26" t="s">
        <v>57</v>
      </c>
      <c r="C30" s="31"/>
      <c r="D30" s="31"/>
      <c r="E30" s="31">
        <v>-5000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x14ac:dyDescent="0.35">
      <c r="A31" s="15">
        <f t="shared" si="1"/>
        <v>202224</v>
      </c>
      <c r="B31" s="27" t="s">
        <v>60</v>
      </c>
      <c r="C31" s="30">
        <f t="shared" ref="C31:Z31" si="9">C26+C27+C30</f>
        <v>22580</v>
      </c>
      <c r="D31" s="30">
        <f t="shared" si="9"/>
        <v>31800</v>
      </c>
      <c r="E31" s="30">
        <f t="shared" si="9"/>
        <v>19580</v>
      </c>
      <c r="F31" s="30">
        <f t="shared" si="9"/>
        <v>-25440</v>
      </c>
      <c r="G31" s="30">
        <f t="shared" si="9"/>
        <v>17680</v>
      </c>
      <c r="H31" s="30">
        <f t="shared" si="9"/>
        <v>45620</v>
      </c>
      <c r="I31" s="30">
        <f t="shared" si="9"/>
        <v>17880</v>
      </c>
      <c r="J31" s="30">
        <f t="shared" si="9"/>
        <v>19560</v>
      </c>
      <c r="K31" s="30">
        <f t="shared" si="9"/>
        <v>17580</v>
      </c>
      <c r="L31" s="30">
        <f t="shared" si="9"/>
        <v>-1940</v>
      </c>
      <c r="M31" s="30">
        <f t="shared" si="9"/>
        <v>39580</v>
      </c>
      <c r="N31" s="30">
        <f t="shared" si="9"/>
        <v>107760</v>
      </c>
      <c r="O31" s="30">
        <f t="shared" si="9"/>
        <v>-9168</v>
      </c>
      <c r="P31" s="30">
        <f t="shared" si="9"/>
        <v>-9168</v>
      </c>
      <c r="Q31" s="30">
        <f t="shared" si="9"/>
        <v>-9168</v>
      </c>
      <c r="R31" s="30">
        <f t="shared" si="9"/>
        <v>-9168</v>
      </c>
      <c r="S31" s="30">
        <f t="shared" si="9"/>
        <v>-9168</v>
      </c>
      <c r="T31" s="30">
        <f t="shared" si="9"/>
        <v>-9168</v>
      </c>
      <c r="U31" s="30">
        <f t="shared" si="9"/>
        <v>-9168</v>
      </c>
      <c r="V31" s="30">
        <f t="shared" si="9"/>
        <v>-9168</v>
      </c>
      <c r="W31" s="30">
        <f t="shared" si="9"/>
        <v>-9168</v>
      </c>
      <c r="X31" s="30">
        <f t="shared" si="9"/>
        <v>-9168</v>
      </c>
      <c r="Y31" s="30">
        <f t="shared" si="9"/>
        <v>-9168</v>
      </c>
      <c r="Z31" s="30">
        <f t="shared" si="9"/>
        <v>-9168</v>
      </c>
    </row>
    <row r="33" spans="1:27" x14ac:dyDescent="0.35">
      <c r="A33" s="1"/>
      <c r="B33" s="8" t="s">
        <v>22</v>
      </c>
      <c r="C33" s="1">
        <v>0</v>
      </c>
      <c r="D33" s="1">
        <f>D35-C35-D31</f>
        <v>0</v>
      </c>
      <c r="E33" s="1">
        <f t="shared" ref="E33:N33" si="10">E35-D35-E31</f>
        <v>0</v>
      </c>
      <c r="F33" s="1">
        <f t="shared" si="10"/>
        <v>0</v>
      </c>
      <c r="G33" s="1">
        <f t="shared" si="10"/>
        <v>0</v>
      </c>
      <c r="H33" s="1">
        <f t="shared" si="10"/>
        <v>0</v>
      </c>
      <c r="I33" s="1">
        <f>I35-H35-I31</f>
        <v>0</v>
      </c>
      <c r="J33" s="1">
        <f t="shared" si="10"/>
        <v>0</v>
      </c>
      <c r="K33" s="1">
        <f t="shared" si="10"/>
        <v>0</v>
      </c>
      <c r="L33" s="1">
        <f t="shared" si="10"/>
        <v>0</v>
      </c>
      <c r="M33" s="1">
        <f t="shared" si="10"/>
        <v>0</v>
      </c>
      <c r="N33" s="1">
        <f t="shared" si="10"/>
        <v>0</v>
      </c>
    </row>
    <row r="34" spans="1:27" s="13" customFormat="1" ht="21" x14ac:dyDescent="0.5">
      <c r="B34" s="7" t="s">
        <v>46</v>
      </c>
    </row>
    <row r="35" spans="1:27" x14ac:dyDescent="0.35">
      <c r="B35" s="20" t="s">
        <v>21</v>
      </c>
      <c r="C35" s="28">
        <f t="shared" ref="C35:Z35" si="11">C36+C46</f>
        <v>100000</v>
      </c>
      <c r="D35" s="28">
        <f t="shared" si="11"/>
        <v>131800</v>
      </c>
      <c r="E35" s="28">
        <f t="shared" si="11"/>
        <v>151380</v>
      </c>
      <c r="F35" s="28">
        <f t="shared" si="11"/>
        <v>125940</v>
      </c>
      <c r="G35" s="28">
        <f t="shared" si="11"/>
        <v>143620</v>
      </c>
      <c r="H35" s="28">
        <f t="shared" si="11"/>
        <v>189240</v>
      </c>
      <c r="I35" s="28">
        <f t="shared" si="11"/>
        <v>207120</v>
      </c>
      <c r="J35" s="28">
        <f t="shared" si="11"/>
        <v>226680</v>
      </c>
      <c r="K35" s="28">
        <f t="shared" si="11"/>
        <v>244260</v>
      </c>
      <c r="L35" s="28">
        <f t="shared" si="11"/>
        <v>242320</v>
      </c>
      <c r="M35" s="28">
        <f t="shared" si="11"/>
        <v>281900</v>
      </c>
      <c r="N35" s="28">
        <f t="shared" si="11"/>
        <v>389660</v>
      </c>
      <c r="O35" s="28">
        <f t="shared" si="11"/>
        <v>195828</v>
      </c>
      <c r="P35" s="28">
        <f t="shared" si="11"/>
        <v>204996</v>
      </c>
      <c r="Q35" s="28">
        <f t="shared" si="11"/>
        <v>214164</v>
      </c>
      <c r="R35" s="28">
        <f t="shared" si="11"/>
        <v>223332</v>
      </c>
      <c r="S35" s="28">
        <f t="shared" si="11"/>
        <v>232500</v>
      </c>
      <c r="T35" s="28">
        <f t="shared" si="11"/>
        <v>241668</v>
      </c>
      <c r="U35" s="28">
        <f t="shared" si="11"/>
        <v>250836</v>
      </c>
      <c r="V35" s="28">
        <f t="shared" si="11"/>
        <v>260004</v>
      </c>
      <c r="W35" s="28">
        <f t="shared" si="11"/>
        <v>269172</v>
      </c>
      <c r="X35" s="28">
        <f t="shared" si="11"/>
        <v>278340</v>
      </c>
      <c r="Y35" s="28">
        <f t="shared" si="11"/>
        <v>287508</v>
      </c>
      <c r="Z35" s="28">
        <f t="shared" si="11"/>
        <v>296676</v>
      </c>
    </row>
    <row r="36" spans="1:27" x14ac:dyDescent="0.35">
      <c r="B36" s="23" t="s">
        <v>47</v>
      </c>
      <c r="C36" s="29">
        <f>C37+C42+C44</f>
        <v>100000</v>
      </c>
      <c r="D36" s="29">
        <f t="shared" ref="D36:Z36" si="12">D37+D42+D44</f>
        <v>131800</v>
      </c>
      <c r="E36" s="29">
        <f t="shared" si="12"/>
        <v>151380</v>
      </c>
      <c r="F36" s="29">
        <f t="shared" si="12"/>
        <v>135940</v>
      </c>
      <c r="G36" s="29">
        <f t="shared" si="12"/>
        <v>143620</v>
      </c>
      <c r="H36" s="29">
        <f t="shared" si="12"/>
        <v>189240</v>
      </c>
      <c r="I36" s="29">
        <f t="shared" si="12"/>
        <v>207120</v>
      </c>
      <c r="J36" s="29">
        <f t="shared" si="12"/>
        <v>226680</v>
      </c>
      <c r="K36" s="29">
        <f t="shared" si="12"/>
        <v>244260</v>
      </c>
      <c r="L36" s="29">
        <f t="shared" si="12"/>
        <v>242320</v>
      </c>
      <c r="M36" s="29">
        <f t="shared" si="12"/>
        <v>281900</v>
      </c>
      <c r="N36" s="29">
        <f t="shared" si="12"/>
        <v>389660</v>
      </c>
      <c r="O36" s="29">
        <f t="shared" si="12"/>
        <v>195828</v>
      </c>
      <c r="P36" s="29">
        <f t="shared" si="12"/>
        <v>204996</v>
      </c>
      <c r="Q36" s="29">
        <f t="shared" si="12"/>
        <v>214164</v>
      </c>
      <c r="R36" s="29">
        <f t="shared" si="12"/>
        <v>223332</v>
      </c>
      <c r="S36" s="29">
        <f t="shared" si="12"/>
        <v>232500</v>
      </c>
      <c r="T36" s="29">
        <f t="shared" si="12"/>
        <v>241668</v>
      </c>
      <c r="U36" s="29">
        <f t="shared" si="12"/>
        <v>250836</v>
      </c>
      <c r="V36" s="29">
        <f t="shared" si="12"/>
        <v>260004</v>
      </c>
      <c r="W36" s="29">
        <f t="shared" si="12"/>
        <v>269172</v>
      </c>
      <c r="X36" s="29">
        <f t="shared" si="12"/>
        <v>278340</v>
      </c>
      <c r="Y36" s="29">
        <f t="shared" si="12"/>
        <v>287508</v>
      </c>
      <c r="Z36" s="29">
        <f t="shared" si="12"/>
        <v>296676</v>
      </c>
    </row>
    <row r="37" spans="1:27" x14ac:dyDescent="0.35">
      <c r="B37" s="32" t="s">
        <v>65</v>
      </c>
      <c r="C37" s="9">
        <f>SUM(C38:C41)</f>
        <v>100000</v>
      </c>
      <c r="D37" s="9">
        <f t="shared" ref="D37:Z37" si="13">SUM(D38:D41)</f>
        <v>131800</v>
      </c>
      <c r="E37" s="9">
        <f t="shared" si="13"/>
        <v>151380</v>
      </c>
      <c r="F37" s="9">
        <f t="shared" si="13"/>
        <v>135940</v>
      </c>
      <c r="G37" s="9">
        <f t="shared" si="13"/>
        <v>143620</v>
      </c>
      <c r="H37" s="9">
        <f t="shared" si="13"/>
        <v>189240</v>
      </c>
      <c r="I37" s="9">
        <f t="shared" si="13"/>
        <v>102120</v>
      </c>
      <c r="J37" s="9">
        <f t="shared" si="13"/>
        <v>128680</v>
      </c>
      <c r="K37" s="9">
        <f t="shared" si="13"/>
        <v>151260</v>
      </c>
      <c r="L37" s="9">
        <f t="shared" si="13"/>
        <v>80320</v>
      </c>
      <c r="M37" s="9">
        <f t="shared" si="13"/>
        <v>117900</v>
      </c>
      <c r="N37" s="9">
        <f t="shared" si="13"/>
        <v>221660</v>
      </c>
      <c r="O37" s="9">
        <f t="shared" si="13"/>
        <v>195828</v>
      </c>
      <c r="P37" s="9">
        <f t="shared" si="13"/>
        <v>204996</v>
      </c>
      <c r="Q37" s="9">
        <f t="shared" si="13"/>
        <v>214164</v>
      </c>
      <c r="R37" s="9">
        <f t="shared" si="13"/>
        <v>223332</v>
      </c>
      <c r="S37" s="9">
        <f t="shared" si="13"/>
        <v>232500</v>
      </c>
      <c r="T37" s="9">
        <f t="shared" si="13"/>
        <v>241668</v>
      </c>
      <c r="U37" s="9">
        <f t="shared" si="13"/>
        <v>250836</v>
      </c>
      <c r="V37" s="9">
        <f t="shared" si="13"/>
        <v>260004</v>
      </c>
      <c r="W37" s="9">
        <f t="shared" si="13"/>
        <v>269172</v>
      </c>
      <c r="X37" s="9">
        <f t="shared" si="13"/>
        <v>278340</v>
      </c>
      <c r="Y37" s="9">
        <f t="shared" si="13"/>
        <v>287508</v>
      </c>
      <c r="Z37" s="9">
        <f t="shared" si="13"/>
        <v>296676</v>
      </c>
    </row>
    <row r="38" spans="1:27" x14ac:dyDescent="0.35">
      <c r="B38" s="33" t="s">
        <v>49</v>
      </c>
      <c r="C38" s="17">
        <v>10000</v>
      </c>
      <c r="D38" s="17">
        <v>10000</v>
      </c>
      <c r="E38" s="17">
        <v>5000</v>
      </c>
      <c r="F38" s="17">
        <v>5000</v>
      </c>
      <c r="G38" s="17">
        <v>5000</v>
      </c>
      <c r="H38" s="17">
        <v>5000</v>
      </c>
      <c r="I38" s="17">
        <v>5000</v>
      </c>
      <c r="J38" s="17">
        <v>5000</v>
      </c>
      <c r="K38" s="17">
        <v>5000</v>
      </c>
      <c r="L38" s="17">
        <v>5000</v>
      </c>
      <c r="M38" s="17">
        <v>5000</v>
      </c>
      <c r="N38" s="17">
        <v>5000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7" x14ac:dyDescent="0.35">
      <c r="B39" s="33" t="s">
        <v>58</v>
      </c>
      <c r="C39" s="17">
        <v>30000</v>
      </c>
      <c r="D39" s="17">
        <v>30000</v>
      </c>
      <c r="E39" s="17">
        <v>30000</v>
      </c>
      <c r="F39" s="17">
        <v>30000</v>
      </c>
      <c r="G39" s="17">
        <v>20000</v>
      </c>
      <c r="H39" s="17">
        <v>20000</v>
      </c>
      <c r="I39" s="17">
        <v>20000</v>
      </c>
      <c r="J39" s="17">
        <v>20000</v>
      </c>
      <c r="K39" s="17">
        <v>20000</v>
      </c>
      <c r="L39" s="17">
        <v>20000</v>
      </c>
      <c r="M39" s="17">
        <v>20000</v>
      </c>
      <c r="N39" s="17">
        <v>20000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7" x14ac:dyDescent="0.35">
      <c r="B40" s="33" t="s">
        <v>59</v>
      </c>
      <c r="C40" s="17">
        <v>10000</v>
      </c>
      <c r="D40" s="17">
        <v>10000</v>
      </c>
      <c r="E40" s="17">
        <v>10000</v>
      </c>
      <c r="F40" s="17">
        <v>10000</v>
      </c>
      <c r="G40" s="17">
        <v>10000</v>
      </c>
      <c r="H40" s="17">
        <v>10000</v>
      </c>
      <c r="I40" s="17">
        <v>10000</v>
      </c>
      <c r="J40" s="17">
        <v>10000</v>
      </c>
      <c r="K40" s="17">
        <v>10000</v>
      </c>
      <c r="L40" s="17">
        <v>10000</v>
      </c>
      <c r="M40" s="17">
        <v>10000</v>
      </c>
      <c r="N40" s="17">
        <v>10000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7" x14ac:dyDescent="0.35">
      <c r="B41" s="33" t="s">
        <v>56</v>
      </c>
      <c r="C41" s="17">
        <v>50000</v>
      </c>
      <c r="D41" s="17">
        <v>81800</v>
      </c>
      <c r="E41" s="17">
        <v>106380</v>
      </c>
      <c r="F41" s="17">
        <v>90940</v>
      </c>
      <c r="G41" s="17">
        <v>108620</v>
      </c>
      <c r="H41" s="17">
        <v>154240</v>
      </c>
      <c r="I41" s="17">
        <v>67120</v>
      </c>
      <c r="J41" s="17">
        <v>93680</v>
      </c>
      <c r="K41" s="17">
        <v>116260</v>
      </c>
      <c r="L41" s="17">
        <v>45320</v>
      </c>
      <c r="M41" s="17">
        <v>82900</v>
      </c>
      <c r="N41" s="17">
        <v>186660</v>
      </c>
      <c r="O41" s="17">
        <f>N41+O24</f>
        <v>195828</v>
      </c>
      <c r="P41" s="17">
        <f t="shared" ref="P41:Z41" si="14">O41+P24</f>
        <v>204996</v>
      </c>
      <c r="Q41" s="17">
        <f t="shared" si="14"/>
        <v>214164</v>
      </c>
      <c r="R41" s="17">
        <f t="shared" si="14"/>
        <v>223332</v>
      </c>
      <c r="S41" s="17">
        <f t="shared" si="14"/>
        <v>232500</v>
      </c>
      <c r="T41" s="17">
        <f t="shared" si="14"/>
        <v>241668</v>
      </c>
      <c r="U41" s="17">
        <f t="shared" si="14"/>
        <v>250836</v>
      </c>
      <c r="V41" s="17">
        <f t="shared" si="14"/>
        <v>260004</v>
      </c>
      <c r="W41" s="17">
        <f t="shared" si="14"/>
        <v>269172</v>
      </c>
      <c r="X41" s="17">
        <f t="shared" si="14"/>
        <v>278340</v>
      </c>
      <c r="Y41" s="17">
        <f t="shared" si="14"/>
        <v>287508</v>
      </c>
      <c r="Z41" s="17">
        <f t="shared" si="14"/>
        <v>296676</v>
      </c>
    </row>
    <row r="42" spans="1:27" x14ac:dyDescent="0.35">
      <c r="B42" s="46" t="s">
        <v>61</v>
      </c>
      <c r="C42" s="9">
        <f t="shared" ref="C42:Z42" si="15">SUM(C43:C45)</f>
        <v>0</v>
      </c>
      <c r="D42" s="9">
        <f t="shared" si="15"/>
        <v>0</v>
      </c>
      <c r="E42" s="9">
        <f t="shared" si="15"/>
        <v>0</v>
      </c>
      <c r="F42" s="9">
        <f t="shared" si="15"/>
        <v>0</v>
      </c>
      <c r="G42" s="9">
        <f t="shared" si="15"/>
        <v>0</v>
      </c>
      <c r="H42" s="9">
        <f t="shared" si="15"/>
        <v>0</v>
      </c>
      <c r="I42" s="9">
        <f t="shared" si="15"/>
        <v>105000</v>
      </c>
      <c r="J42" s="9">
        <f t="shared" si="15"/>
        <v>98000</v>
      </c>
      <c r="K42" s="9">
        <f t="shared" si="15"/>
        <v>93000</v>
      </c>
      <c r="L42" s="9">
        <f t="shared" si="15"/>
        <v>142000</v>
      </c>
      <c r="M42" s="9">
        <f t="shared" si="15"/>
        <v>144000</v>
      </c>
      <c r="N42" s="9">
        <f t="shared" si="15"/>
        <v>148000</v>
      </c>
      <c r="O42" s="9">
        <f t="shared" si="15"/>
        <v>0</v>
      </c>
      <c r="P42" s="9">
        <f t="shared" si="15"/>
        <v>0</v>
      </c>
      <c r="Q42" s="9">
        <f t="shared" si="15"/>
        <v>0</v>
      </c>
      <c r="R42" s="9">
        <f t="shared" si="15"/>
        <v>0</v>
      </c>
      <c r="S42" s="9">
        <f t="shared" si="15"/>
        <v>0</v>
      </c>
      <c r="T42" s="9">
        <f t="shared" si="15"/>
        <v>0</v>
      </c>
      <c r="U42" s="9">
        <f t="shared" si="15"/>
        <v>0</v>
      </c>
      <c r="V42" s="9">
        <f t="shared" si="15"/>
        <v>0</v>
      </c>
      <c r="W42" s="9">
        <f t="shared" si="15"/>
        <v>0</v>
      </c>
      <c r="X42" s="9">
        <f t="shared" si="15"/>
        <v>0</v>
      </c>
      <c r="Y42" s="9">
        <f t="shared" si="15"/>
        <v>0</v>
      </c>
      <c r="Z42" s="9">
        <f t="shared" si="15"/>
        <v>0</v>
      </c>
    </row>
    <row r="43" spans="1:27" x14ac:dyDescent="0.35">
      <c r="B43" s="45" t="s">
        <v>44</v>
      </c>
      <c r="C43" s="17"/>
      <c r="D43" s="17"/>
      <c r="E43" s="17"/>
      <c r="F43" s="17"/>
      <c r="G43" s="17"/>
      <c r="H43" s="17"/>
      <c r="I43" s="17">
        <f>I56</f>
        <v>105000</v>
      </c>
      <c r="J43" s="17">
        <f t="shared" ref="J43:N43" si="16">J56</f>
        <v>98000</v>
      </c>
      <c r="K43" s="17">
        <f t="shared" si="16"/>
        <v>93000</v>
      </c>
      <c r="L43" s="17">
        <f t="shared" si="16"/>
        <v>102000</v>
      </c>
      <c r="M43" s="17">
        <f t="shared" si="16"/>
        <v>104000</v>
      </c>
      <c r="N43" s="17">
        <f t="shared" si="16"/>
        <v>108000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7" x14ac:dyDescent="0.35">
      <c r="B44" s="46" t="s">
        <v>66</v>
      </c>
      <c r="C44" s="9">
        <f>C45</f>
        <v>0</v>
      </c>
      <c r="D44" s="9">
        <f t="shared" ref="D44:N44" si="17">D45</f>
        <v>0</v>
      </c>
      <c r="E44" s="9">
        <f t="shared" si="17"/>
        <v>0</v>
      </c>
      <c r="F44" s="9">
        <f t="shared" si="17"/>
        <v>0</v>
      </c>
      <c r="G44" s="9">
        <f t="shared" si="17"/>
        <v>0</v>
      </c>
      <c r="H44" s="9">
        <f t="shared" si="17"/>
        <v>0</v>
      </c>
      <c r="I44" s="9">
        <f t="shared" si="17"/>
        <v>0</v>
      </c>
      <c r="J44" s="9">
        <f t="shared" si="17"/>
        <v>0</v>
      </c>
      <c r="K44" s="9">
        <f t="shared" si="17"/>
        <v>0</v>
      </c>
      <c r="L44" s="9">
        <f t="shared" si="17"/>
        <v>20000</v>
      </c>
      <c r="M44" s="9">
        <f t="shared" si="17"/>
        <v>20000</v>
      </c>
      <c r="N44" s="9">
        <f t="shared" si="17"/>
        <v>20000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7" x14ac:dyDescent="0.35">
      <c r="B45" s="45" t="s">
        <v>52</v>
      </c>
      <c r="C45" s="17"/>
      <c r="D45" s="17"/>
      <c r="E45" s="17"/>
      <c r="F45" s="17"/>
      <c r="G45" s="17"/>
      <c r="H45" s="17"/>
      <c r="I45" s="17"/>
      <c r="J45" s="17"/>
      <c r="K45" s="17"/>
      <c r="L45" s="17">
        <v>20000</v>
      </c>
      <c r="M45" s="17">
        <v>20000</v>
      </c>
      <c r="N45" s="17">
        <v>20000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7" x14ac:dyDescent="0.35">
      <c r="B46" s="34" t="s">
        <v>53</v>
      </c>
      <c r="C46" s="44">
        <f>C47</f>
        <v>0</v>
      </c>
      <c r="D46" s="44">
        <f t="shared" ref="D46:Z46" si="18">D47</f>
        <v>0</v>
      </c>
      <c r="E46" s="44">
        <f t="shared" si="18"/>
        <v>0</v>
      </c>
      <c r="F46" s="44">
        <f t="shared" si="18"/>
        <v>-10000</v>
      </c>
      <c r="G46" s="44">
        <f t="shared" si="18"/>
        <v>0</v>
      </c>
      <c r="H46" s="44">
        <f t="shared" si="18"/>
        <v>0</v>
      </c>
      <c r="I46" s="44">
        <f t="shared" si="18"/>
        <v>0</v>
      </c>
      <c r="J46" s="44">
        <f t="shared" si="18"/>
        <v>0</v>
      </c>
      <c r="K46" s="44">
        <f t="shared" si="18"/>
        <v>0</v>
      </c>
      <c r="L46" s="44">
        <f t="shared" si="18"/>
        <v>0</v>
      </c>
      <c r="M46" s="44">
        <f t="shared" si="18"/>
        <v>0</v>
      </c>
      <c r="N46" s="44">
        <f t="shared" si="18"/>
        <v>0</v>
      </c>
      <c r="O46" s="44">
        <f t="shared" si="18"/>
        <v>0</v>
      </c>
      <c r="P46" s="44">
        <f t="shared" si="18"/>
        <v>0</v>
      </c>
      <c r="Q46" s="44">
        <f t="shared" si="18"/>
        <v>0</v>
      </c>
      <c r="R46" s="44">
        <f t="shared" si="18"/>
        <v>0</v>
      </c>
      <c r="S46" s="44">
        <f t="shared" si="18"/>
        <v>0</v>
      </c>
      <c r="T46" s="44">
        <f t="shared" si="18"/>
        <v>0</v>
      </c>
      <c r="U46" s="44">
        <f t="shared" si="18"/>
        <v>0</v>
      </c>
      <c r="V46" s="44">
        <f t="shared" si="18"/>
        <v>0</v>
      </c>
      <c r="W46" s="44">
        <f t="shared" si="18"/>
        <v>0</v>
      </c>
      <c r="X46" s="44">
        <f t="shared" si="18"/>
        <v>0</v>
      </c>
      <c r="Y46" s="44">
        <f t="shared" si="18"/>
        <v>0</v>
      </c>
      <c r="Z46" s="44">
        <f t="shared" si="18"/>
        <v>0</v>
      </c>
    </row>
    <row r="47" spans="1:27" x14ac:dyDescent="0.35">
      <c r="B47" s="35" t="s">
        <v>42</v>
      </c>
      <c r="C47" s="36">
        <f t="shared" ref="C47:Z47" si="19">SUM(C48:C48)</f>
        <v>0</v>
      </c>
      <c r="D47" s="36">
        <f t="shared" si="19"/>
        <v>0</v>
      </c>
      <c r="E47" s="36">
        <f t="shared" si="19"/>
        <v>0</v>
      </c>
      <c r="F47" s="36">
        <f t="shared" si="19"/>
        <v>-10000</v>
      </c>
      <c r="G47" s="36">
        <f t="shared" si="19"/>
        <v>0</v>
      </c>
      <c r="H47" s="36">
        <f t="shared" si="19"/>
        <v>0</v>
      </c>
      <c r="I47" s="36">
        <f t="shared" si="19"/>
        <v>0</v>
      </c>
      <c r="J47" s="36">
        <f t="shared" si="19"/>
        <v>0</v>
      </c>
      <c r="K47" s="36">
        <f t="shared" si="19"/>
        <v>0</v>
      </c>
      <c r="L47" s="36">
        <f t="shared" si="19"/>
        <v>0</v>
      </c>
      <c r="M47" s="36">
        <f t="shared" si="19"/>
        <v>0</v>
      </c>
      <c r="N47" s="36">
        <f t="shared" si="19"/>
        <v>0</v>
      </c>
      <c r="O47" s="36">
        <f t="shared" si="19"/>
        <v>0</v>
      </c>
      <c r="P47" s="36">
        <f t="shared" si="19"/>
        <v>0</v>
      </c>
      <c r="Q47" s="36">
        <f t="shared" si="19"/>
        <v>0</v>
      </c>
      <c r="R47" s="36">
        <f t="shared" si="19"/>
        <v>0</v>
      </c>
      <c r="S47" s="36">
        <f t="shared" si="19"/>
        <v>0</v>
      </c>
      <c r="T47" s="36">
        <f t="shared" si="19"/>
        <v>0</v>
      </c>
      <c r="U47" s="36">
        <f t="shared" si="19"/>
        <v>0</v>
      </c>
      <c r="V47" s="36">
        <f t="shared" si="19"/>
        <v>0</v>
      </c>
      <c r="W47" s="36">
        <f t="shared" si="19"/>
        <v>0</v>
      </c>
      <c r="X47" s="36">
        <f t="shared" si="19"/>
        <v>0</v>
      </c>
      <c r="Y47" s="36">
        <f t="shared" si="19"/>
        <v>0</v>
      </c>
      <c r="Z47" s="36">
        <f t="shared" si="19"/>
        <v>0</v>
      </c>
      <c r="AA47" s="37"/>
    </row>
    <row r="48" spans="1:27" x14ac:dyDescent="0.35">
      <c r="B48" s="38" t="s">
        <v>54</v>
      </c>
      <c r="C48" s="17"/>
      <c r="D48" s="17"/>
      <c r="E48" s="17"/>
      <c r="F48" s="17">
        <v>-10000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2:26" x14ac:dyDescent="0.35">
      <c r="B49" s="38" t="s">
        <v>73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>
        <v>-100000</v>
      </c>
      <c r="O49" s="17">
        <f>N49+O29</f>
        <v>-91666.666666666672</v>
      </c>
      <c r="P49" s="17">
        <f t="shared" ref="P49:Z49" si="20">O49+P29</f>
        <v>-83333.333333333343</v>
      </c>
      <c r="Q49" s="17">
        <f t="shared" si="20"/>
        <v>-75000.000000000015</v>
      </c>
      <c r="R49" s="17">
        <f t="shared" si="20"/>
        <v>-66666.666666666686</v>
      </c>
      <c r="S49" s="17">
        <f t="shared" si="20"/>
        <v>-58333.33333333335</v>
      </c>
      <c r="T49" s="17">
        <f t="shared" si="20"/>
        <v>-50000.000000000015</v>
      </c>
      <c r="U49" s="17">
        <f t="shared" si="20"/>
        <v>-41666.666666666679</v>
      </c>
      <c r="V49" s="17">
        <f t="shared" si="20"/>
        <v>-33333.333333333343</v>
      </c>
      <c r="W49" s="17">
        <f t="shared" si="20"/>
        <v>-25000.000000000007</v>
      </c>
      <c r="X49" s="17">
        <f t="shared" si="20"/>
        <v>-16666.666666666672</v>
      </c>
      <c r="Y49" s="17">
        <f t="shared" si="20"/>
        <v>-8333.3333333333376</v>
      </c>
      <c r="Z49" s="17">
        <f t="shared" si="20"/>
        <v>0</v>
      </c>
    </row>
    <row r="51" spans="2:26" s="13" customFormat="1" ht="21" x14ac:dyDescent="0.5">
      <c r="B51" s="7" t="s">
        <v>67</v>
      </c>
    </row>
    <row r="52" spans="2:26" x14ac:dyDescent="0.35">
      <c r="B52" s="48" t="s">
        <v>44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2:26" x14ac:dyDescent="0.35">
      <c r="B53" s="50" t="s">
        <v>68</v>
      </c>
      <c r="C53" s="17"/>
      <c r="D53" s="17"/>
      <c r="E53" s="17"/>
      <c r="F53" s="17"/>
      <c r="G53" s="17"/>
      <c r="H53" s="17"/>
      <c r="I53" s="17">
        <v>0</v>
      </c>
      <c r="J53" s="17">
        <f>I56</f>
        <v>105000</v>
      </c>
      <c r="K53" s="17">
        <f t="shared" ref="K53:N53" si="21">J56</f>
        <v>98000</v>
      </c>
      <c r="L53" s="17">
        <f t="shared" si="21"/>
        <v>93000</v>
      </c>
      <c r="M53" s="17">
        <f t="shared" si="21"/>
        <v>102000</v>
      </c>
      <c r="N53" s="17">
        <f t="shared" si="21"/>
        <v>104000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2:26" x14ac:dyDescent="0.35">
      <c r="B54" s="50" t="s">
        <v>69</v>
      </c>
      <c r="C54" s="17"/>
      <c r="D54" s="17"/>
      <c r="E54" s="17"/>
      <c r="F54" s="17"/>
      <c r="G54" s="17"/>
      <c r="H54" s="17"/>
      <c r="I54" s="17">
        <v>100000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2:26" x14ac:dyDescent="0.35">
      <c r="B55" s="50" t="s">
        <v>70</v>
      </c>
      <c r="C55" s="17"/>
      <c r="D55" s="17"/>
      <c r="E55" s="17"/>
      <c r="F55" s="17"/>
      <c r="G55" s="17"/>
      <c r="H55" s="17"/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2:26" x14ac:dyDescent="0.35">
      <c r="B56" s="50" t="s">
        <v>71</v>
      </c>
      <c r="C56" s="17"/>
      <c r="D56" s="17"/>
      <c r="E56" s="17"/>
      <c r="F56" s="17"/>
      <c r="G56" s="17"/>
      <c r="H56" s="17"/>
      <c r="I56" s="17">
        <v>105000</v>
      </c>
      <c r="J56" s="17">
        <v>98000</v>
      </c>
      <c r="K56" s="17">
        <v>93000</v>
      </c>
      <c r="L56" s="17">
        <v>102000</v>
      </c>
      <c r="M56" s="17">
        <v>104000</v>
      </c>
      <c r="N56" s="17">
        <v>108000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2:26" s="12" customFormat="1" x14ac:dyDescent="0.35">
      <c r="B57" s="51" t="s">
        <v>72</v>
      </c>
      <c r="C57" s="47"/>
      <c r="D57" s="47"/>
      <c r="E57" s="47"/>
      <c r="F57" s="47"/>
      <c r="G57" s="47"/>
      <c r="H57" s="47"/>
      <c r="I57" s="47">
        <f>I56+I55-I54-I53</f>
        <v>5000</v>
      </c>
      <c r="J57" s="47">
        <f t="shared" ref="J57:N57" si="22">J56+J55-J54-J53</f>
        <v>-7000</v>
      </c>
      <c r="K57" s="47">
        <f t="shared" si="22"/>
        <v>-5000</v>
      </c>
      <c r="L57" s="47">
        <f t="shared" si="22"/>
        <v>9000</v>
      </c>
      <c r="M57" s="47">
        <f t="shared" si="22"/>
        <v>2000</v>
      </c>
      <c r="N57" s="47">
        <f t="shared" si="22"/>
        <v>4000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</sheetData>
  <conditionalFormatting sqref="S25:Z25">
    <cfRule type="cellIs" dxfId="3" priority="4" operator="lessThan">
      <formula>0</formula>
    </cfRule>
  </conditionalFormatting>
  <conditionalFormatting sqref="G25:N25">
    <cfRule type="cellIs" dxfId="2" priority="3" operator="lessThan">
      <formula>0</formula>
    </cfRule>
  </conditionalFormatting>
  <conditionalFormatting sqref="G30:N30">
    <cfRule type="cellIs" dxfId="1" priority="2" operator="lessThan">
      <formula>0</formula>
    </cfRule>
  </conditionalFormatting>
  <conditionalFormatting sqref="S30:Z30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Простой</vt:lpstr>
      <vt:lpstr>Более сложный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Илья Воробьев</cp:lastModifiedBy>
  <dcterms:created xsi:type="dcterms:W3CDTF">2019-06-29T09:58:01Z</dcterms:created>
  <dcterms:modified xsi:type="dcterms:W3CDTF">2022-02-10T17:49:41Z</dcterms:modified>
</cp:coreProperties>
</file>